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5" yWindow="210" windowWidth="14805" windowHeight="9705" tabRatio="967"/>
  </bookViews>
  <sheets>
    <sheet name="Титул" sheetId="14" r:id="rId1"/>
    <sheet name="28а) ВЛ" sheetId="1" r:id="rId2"/>
    <sheet name="28а) ВЛ Город" sheetId="18" r:id="rId3"/>
    <sheet name="28а) КЛ" sheetId="2" r:id="rId4"/>
    <sheet name="28а) КЛ Село" sheetId="19" r:id="rId5"/>
    <sheet name="28а) ПС" sheetId="3" r:id="rId6"/>
    <sheet name="28а) ТП до 35" sheetId="4" r:id="rId7"/>
    <sheet name="ТП до 35 Село" sheetId="20" r:id="rId8"/>
    <sheet name="28а) РТП ДО 35" sheetId="5" r:id="rId9"/>
    <sheet name="28а) ПС 35 и выше" sheetId="6" r:id="rId10"/>
    <sheet name="28а) ПС 35 кВ и выше Городские" sheetId="15" r:id="rId11"/>
    <sheet name="28а) РТУ ПР2" sheetId="7" r:id="rId12"/>
    <sheet name="28а) РТУ ПР3" sheetId="8" state="hidden" r:id="rId13"/>
    <sheet name="28в) РТУ ПР3" sheetId="17" state="hidden" r:id="rId14"/>
    <sheet name="28б) reshenie_tarif_2019" sheetId="9" r:id="rId15"/>
    <sheet name="fact_srednie_dannie_dline_VL_m" sheetId="11" r:id="rId16"/>
    <sheet name="fact_srednie_dannie_fact_moshno" sheetId="10" r:id="rId17"/>
    <sheet name="info_TP_2019" sheetId="12" r:id="rId18"/>
    <sheet name="info_zayavki_TP_2019" sheetId="13" r:id="rId19"/>
  </sheets>
  <definedNames>
    <definedName name="_xlnm.Print_Area" localSheetId="1">'28а) ВЛ'!$A$1:$G$209</definedName>
    <definedName name="_xlnm.Print_Area" localSheetId="2">'28а) ВЛ Город'!$A$1:$G$191</definedName>
    <definedName name="_xlnm.Print_Area" localSheetId="3">'28а) КЛ'!$A$1:$G$202</definedName>
    <definedName name="_xlnm.Print_Area" localSheetId="9">'28а) ПС 35 и выше'!$A$1:$G$16</definedName>
    <definedName name="_xlnm.Print_Area" localSheetId="10">'28а) ПС 35 кВ и выше Городские'!$A$1:$G$21</definedName>
    <definedName name="_xlnm.Print_Area" localSheetId="12">'28а) РТУ ПР3'!$A$1:$F$27</definedName>
    <definedName name="_xlnm.Print_Area" localSheetId="6">'28а) ТП до 35'!$A$1:$G$27</definedName>
    <definedName name="_xlnm.Print_Area" localSheetId="14">'28б) reshenie_tarif_2019'!$A$1:$E$7</definedName>
    <definedName name="_xlnm.Print_Area" localSheetId="16">fact_srednie_dannie_fact_moshno!$A$1:$E$12</definedName>
    <definedName name="_xlnm.Print_Area" localSheetId="0">Титул!$A$1:$C$13</definedName>
  </definedNames>
  <calcPr calcId="145621"/>
</workbook>
</file>

<file path=xl/calcChain.xml><?xml version="1.0" encoding="utf-8"?>
<calcChain xmlns="http://schemas.openxmlformats.org/spreadsheetml/2006/main">
  <c r="F216" i="2" l="1"/>
  <c r="E216" i="2"/>
  <c r="F214" i="2"/>
  <c r="G214" i="2"/>
  <c r="G216" i="2" s="1"/>
  <c r="E214" i="2"/>
  <c r="F212" i="2"/>
  <c r="G212" i="2"/>
  <c r="E212" i="2"/>
  <c r="F208" i="2"/>
  <c r="G208" i="2"/>
  <c r="E208" i="2"/>
  <c r="F205" i="2"/>
  <c r="G205" i="2"/>
  <c r="E205" i="2"/>
  <c r="D17" i="11"/>
  <c r="F210" i="18"/>
  <c r="G210" i="18"/>
  <c r="E210" i="18"/>
  <c r="D210" i="18"/>
  <c r="E219" i="1" l="1"/>
  <c r="F217" i="1"/>
  <c r="G217" i="1"/>
  <c r="E217" i="1"/>
  <c r="F213" i="1"/>
  <c r="G213" i="1"/>
  <c r="E213" i="1"/>
  <c r="E12" i="10"/>
  <c r="D12" i="10"/>
  <c r="F219" i="1" l="1"/>
  <c r="G219" i="1"/>
  <c r="G221" i="1"/>
  <c r="F221" i="1"/>
  <c r="E221" i="1"/>
  <c r="G25" i="15"/>
  <c r="G207" i="18" l="1"/>
  <c r="E17" i="11"/>
  <c r="G27" i="15"/>
  <c r="D12" i="11"/>
  <c r="D10" i="11" s="1"/>
  <c r="E12" i="11"/>
  <c r="F203" i="18"/>
  <c r="G203" i="18"/>
  <c r="E203" i="18"/>
  <c r="F201" i="18"/>
  <c r="F211" i="18" s="1"/>
  <c r="F16" i="11" s="1"/>
  <c r="G201" i="18"/>
  <c r="G211" i="18" s="1"/>
  <c r="D16" i="11" s="1"/>
  <c r="E201" i="18"/>
  <c r="E211" i="18" s="1"/>
  <c r="E16" i="11" s="1"/>
  <c r="F207" i="18" l="1"/>
  <c r="F12" i="11"/>
  <c r="E207" i="18"/>
  <c r="F17" i="11"/>
  <c r="G18" i="20" l="1"/>
  <c r="G17" i="20"/>
  <c r="G16" i="20"/>
  <c r="G15" i="20"/>
  <c r="G14" i="20"/>
  <c r="G13" i="20"/>
  <c r="G12" i="20"/>
  <c r="G11" i="20"/>
  <c r="G19" i="4"/>
  <c r="G18" i="4"/>
  <c r="G17" i="4"/>
  <c r="G16" i="4"/>
  <c r="G15" i="4"/>
  <c r="G14" i="4"/>
  <c r="G13" i="4"/>
  <c r="G12" i="4"/>
  <c r="G11" i="4"/>
  <c r="G24" i="19"/>
  <c r="G23" i="19"/>
  <c r="G22" i="19"/>
  <c r="G21" i="19"/>
  <c r="G13" i="19"/>
  <c r="G12" i="19"/>
  <c r="G11" i="19"/>
  <c r="G24" i="2"/>
  <c r="G23" i="2"/>
  <c r="G22" i="2"/>
  <c r="G21" i="2"/>
  <c r="G13" i="2"/>
  <c r="G12" i="2"/>
  <c r="G11" i="2"/>
  <c r="G177" i="18"/>
  <c r="G176" i="18"/>
  <c r="G175" i="18"/>
  <c r="G174" i="18"/>
  <c r="G169" i="18"/>
  <c r="G168" i="18"/>
  <c r="G167" i="18"/>
  <c r="G189" i="1"/>
  <c r="G188" i="1"/>
  <c r="G187" i="1"/>
  <c r="G186" i="1"/>
  <c r="G181" i="1"/>
  <c r="G180" i="1"/>
  <c r="G179" i="1"/>
  <c r="E20" i="17" l="1"/>
  <c r="D20" i="17"/>
  <c r="C20" i="17"/>
  <c r="E14" i="17"/>
  <c r="E11" i="17" s="1"/>
  <c r="E6" i="17" s="1"/>
  <c r="D14" i="17"/>
  <c r="D11" i="17" s="1"/>
  <c r="D6" i="17" s="1"/>
  <c r="C14" i="17"/>
  <c r="C11" i="17" s="1"/>
  <c r="C6" i="17" s="1"/>
  <c r="E14" i="11" l="1"/>
  <c r="F14" i="11"/>
  <c r="D14" i="11"/>
  <c r="F10" i="11"/>
  <c r="E10" i="11"/>
  <c r="E35" i="8" l="1"/>
  <c r="D35" i="8"/>
  <c r="D34" i="8"/>
  <c r="D33" i="8"/>
  <c r="F32" i="8"/>
  <c r="E32" i="8"/>
  <c r="D32" i="8"/>
  <c r="E31" i="8"/>
  <c r="D31" i="8"/>
  <c r="F30" i="8"/>
  <c r="F29" i="8" s="1"/>
  <c r="E30" i="8"/>
  <c r="D30" i="8"/>
  <c r="D29" i="8" s="1"/>
  <c r="F21" i="8"/>
  <c r="E21" i="8"/>
  <c r="D21" i="8"/>
  <c r="F15" i="8"/>
  <c r="F12" i="8" s="1"/>
  <c r="E15" i="8"/>
  <c r="E12" i="8" s="1"/>
  <c r="D15" i="8"/>
  <c r="D7" i="8" l="1"/>
  <c r="E29" i="8"/>
  <c r="E7" i="8"/>
  <c r="F7" i="8"/>
</calcChain>
</file>

<file path=xl/sharedStrings.xml><?xml version="1.0" encoding="utf-8"?>
<sst xmlns="http://schemas.openxmlformats.org/spreadsheetml/2006/main" count="1503" uniqueCount="364">
  <si>
    <t>Расходы на строительство введенных в эксплуатацию объектов электросетевого хозяйства
для целей технологического присоединения и для целей реализации иных мероприятий инвестиционной программы территориальной сетевой организации</t>
  </si>
  <si>
    <t>№ п/п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</si>
  <si>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</si>
  <si>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</si>
  <si>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</si>
  <si>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км</t>
  </si>
  <si>
    <t>Пропускная способность, кВт/ Максимальная мощность, кВт</t>
  </si>
  <si>
    <t>Расходы на строительство объекта, тыс.руб.</t>
  </si>
  <si>
    <t>1</t>
  </si>
  <si>
    <t>Строительство воздушных линий</t>
  </si>
  <si>
    <t>1.1</t>
  </si>
  <si>
    <t>Материал опоры - Деревянные</t>
  </si>
  <si>
    <t>1.1.1</t>
  </si>
  <si>
    <t>Тип провода - Изолированный</t>
  </si>
  <si>
    <t>1.1.1.1</t>
  </si>
  <si>
    <t>Материал провода - Медный</t>
  </si>
  <si>
    <t>Сечение провода до 50 мм2 включительно</t>
  </si>
  <si>
    <t>Сечение провода от 50 мм2 до 100 мм2 включительно</t>
  </si>
  <si>
    <t>Сечение провода от 100 мм2 до 200 мм2 включительно</t>
  </si>
  <si>
    <t>Сечение провода от 200 мм2 до 500 мм2 включительно</t>
  </si>
  <si>
    <t>Сечение провода от 500 мм2 до 800 мм2 включительно</t>
  </si>
  <si>
    <t xml:space="preserve">Сечение провода свыше 800 мм2 </t>
  </si>
  <si>
    <t>1.1.1.2</t>
  </si>
  <si>
    <t>Материал провода - Стальной</t>
  </si>
  <si>
    <t>1.1.1.3</t>
  </si>
  <si>
    <t>Материал провода - Сталеалюминиевый</t>
  </si>
  <si>
    <t>1.1.1.4.</t>
  </si>
  <si>
    <t>Материал провода - Алюминиевый</t>
  </si>
  <si>
    <t>1.1.2</t>
  </si>
  <si>
    <t>Тип провода - Неизолированный</t>
  </si>
  <si>
    <t>1.1.2.1</t>
  </si>
  <si>
    <t>1.1.2.2</t>
  </si>
  <si>
    <t>1.1.2.3</t>
  </si>
  <si>
    <t>1.1.2.4.</t>
  </si>
  <si>
    <t>1.2</t>
  </si>
  <si>
    <t>Материал опоры - Металлические</t>
  </si>
  <si>
    <t>1.2.1</t>
  </si>
  <si>
    <t>1.2.1.1</t>
  </si>
  <si>
    <t>1.2.1.2</t>
  </si>
  <si>
    <t>1.2.1.3</t>
  </si>
  <si>
    <t>1.2.1.4.</t>
  </si>
  <si>
    <t>1.2.2</t>
  </si>
  <si>
    <t>1.2.2.1</t>
  </si>
  <si>
    <t>1.2.2.2</t>
  </si>
  <si>
    <t>1.2.2.3</t>
  </si>
  <si>
    <t>1.2.2.4.</t>
  </si>
  <si>
    <t>1.3</t>
  </si>
  <si>
    <t>Материал опоры - Железобетонные</t>
  </si>
  <si>
    <t>1.3.1</t>
  </si>
  <si>
    <t>1.3.1.1</t>
  </si>
  <si>
    <t>1.3.1.2</t>
  </si>
  <si>
    <t>1.3.1.3</t>
  </si>
  <si>
    <t>1.3.1.4.</t>
  </si>
  <si>
    <t>1.3.2</t>
  </si>
  <si>
    <t>1.3.2.1</t>
  </si>
  <si>
    <t>1.3.2.1.1</t>
  </si>
  <si>
    <t>1.3.2.1.2</t>
  </si>
  <si>
    <t>1.3.2.1.3</t>
  </si>
  <si>
    <t>1.3.2.1.4</t>
  </si>
  <si>
    <t>1.3.2.1.5</t>
  </si>
  <si>
    <t>1.3.2.1.6</t>
  </si>
  <si>
    <t>1.3.2.2</t>
  </si>
  <si>
    <t>1.3.2.2.1</t>
  </si>
  <si>
    <t>1.3.2.2.2</t>
  </si>
  <si>
    <t>1.3.2.2.3</t>
  </si>
  <si>
    <t>1.3.2.2.4</t>
  </si>
  <si>
    <t>1.3.2.2.5</t>
  </si>
  <si>
    <t>1.3.2.2.6</t>
  </si>
  <si>
    <t>1.3.2.3</t>
  </si>
  <si>
    <t>1.3.2.3.1</t>
  </si>
  <si>
    <t>1.3.2.3.2</t>
  </si>
  <si>
    <t>1.3.2.3.3</t>
  </si>
  <si>
    <t>1.3.2.3.4</t>
  </si>
  <si>
    <t>1.3.2.3.5</t>
  </si>
  <si>
    <t>1.3.2.3.6</t>
  </si>
  <si>
    <t>1.3.2.4.</t>
  </si>
  <si>
    <t>2</t>
  </si>
  <si>
    <t>Строительство кабельных линий</t>
  </si>
  <si>
    <t>2.1</t>
  </si>
  <si>
    <t>Способ прокладки кабельных линий - в траншеях</t>
  </si>
  <si>
    <t>2.1.1</t>
  </si>
  <si>
    <t>Одножильные</t>
  </si>
  <si>
    <t>2.1.1.1</t>
  </si>
  <si>
    <t>Кабели с резиновой и пластмассовой изоляцией</t>
  </si>
  <si>
    <t>2.1.1.2</t>
  </si>
  <si>
    <t>Кабели с бумажной изоляцией</t>
  </si>
  <si>
    <t>2.1.2</t>
  </si>
  <si>
    <t>Многожильные</t>
  </si>
  <si>
    <t>2.1.2.1</t>
  </si>
  <si>
    <t>2.1.2.2</t>
  </si>
  <si>
    <t>2.2</t>
  </si>
  <si>
    <t>Способ прокладки кабельных линий - в блоках</t>
  </si>
  <si>
    <t>2.2.1</t>
  </si>
  <si>
    <t>2.2.1.1</t>
  </si>
  <si>
    <t>2.2.1.2</t>
  </si>
  <si>
    <t>2.2.2</t>
  </si>
  <si>
    <t>2.2.2.1</t>
  </si>
  <si>
    <t>2.2.2.2</t>
  </si>
  <si>
    <t>2.3</t>
  </si>
  <si>
    <t>Способ прокладки кабельных линий - в каналах</t>
  </si>
  <si>
    <t>2.3.1</t>
  </si>
  <si>
    <t>2.3.1.1</t>
  </si>
  <si>
    <t>2.3.1.2</t>
  </si>
  <si>
    <t>2.3.2</t>
  </si>
  <si>
    <t>2.3.2.1</t>
  </si>
  <si>
    <t>2.3.2.2</t>
  </si>
  <si>
    <t>2.4</t>
  </si>
  <si>
    <t>Способ прокладки кабельных линий - в туннелях и коллекторах</t>
  </si>
  <si>
    <t>2.4.1</t>
  </si>
  <si>
    <t>2.4.1.1</t>
  </si>
  <si>
    <t>2.4.1.2</t>
  </si>
  <si>
    <t>2.4.2</t>
  </si>
  <si>
    <t>2.4.2.1</t>
  </si>
  <si>
    <t>2.4.2.2</t>
  </si>
  <si>
    <t>2.5</t>
  </si>
  <si>
    <t>Способ прокладки кабельных линий - в галереях и эстакадах</t>
  </si>
  <si>
    <t>2.5.1</t>
  </si>
  <si>
    <t>2.5.1.1</t>
  </si>
  <si>
    <t>2.5.1.2</t>
  </si>
  <si>
    <t>2.5.2</t>
  </si>
  <si>
    <t>2.5.2.1</t>
  </si>
  <si>
    <t>2.5.2.2</t>
  </si>
  <si>
    <t>2.6</t>
  </si>
  <si>
    <t>Способ прокладки кабельных линий - горизонтальное наклонное бурение</t>
  </si>
  <si>
    <t>2.6.1</t>
  </si>
  <si>
    <t>2.6.1.1</t>
  </si>
  <si>
    <t>2.6.1.2</t>
  </si>
  <si>
    <t>2.6.2</t>
  </si>
  <si>
    <t>2.6.2.1</t>
  </si>
  <si>
    <t>2.6.2.2</t>
  </si>
  <si>
    <t>3</t>
  </si>
  <si>
    <t>Строительство пунктов секционирования</t>
  </si>
  <si>
    <t>3.1</t>
  </si>
  <si>
    <t>Реклоузеры</t>
  </si>
  <si>
    <t>Номинальный ток до 100 А включительно</t>
  </si>
  <si>
    <t>Номинальный ток от 100 А до 250 А включительно</t>
  </si>
  <si>
    <t>Номинальный ток от 250 А до 500 А включительно</t>
  </si>
  <si>
    <t>Номинальный ток от 500 А до 1000 А включительно</t>
  </si>
  <si>
    <t>Номинальный ток свыше 1000 А</t>
  </si>
  <si>
    <t>3.2</t>
  </si>
  <si>
    <t>Распределительные пункты</t>
  </si>
  <si>
    <t>3.3</t>
  </si>
  <si>
    <t>Переключательные пункты</t>
  </si>
  <si>
    <t>4</t>
  </si>
  <si>
    <t>Строительство трансформаторных поджстанций (ТП), за исключением распределительных трансформаторных подстанций (РТП), с уровнем нпаряжения до 35 кВ</t>
  </si>
  <si>
    <t>4.1</t>
  </si>
  <si>
    <t>Трансформаторные подстанции (ТП), за исключением распределительных трансформаторных подстанций (РТП)</t>
  </si>
  <si>
    <t>4.1.1</t>
  </si>
  <si>
    <t>Однотрансформаторные</t>
  </si>
  <si>
    <t>Трансформаторная мощность до 25 кВА включительно</t>
  </si>
  <si>
    <t>Трансформаторная мощность от 25 кВА до 100 кВА включительно</t>
  </si>
  <si>
    <t>Трансформаторная мощность от 100 кВА до 250 кВА включительно</t>
  </si>
  <si>
    <t>Трансформаторная мощность от 250 кВА до 500 кВА включительно</t>
  </si>
  <si>
    <t>Трансформаторная мощность от 500 кВА до 900 кВА включительно</t>
  </si>
  <si>
    <t>Трансформаторная мощность свыше 1000 кВА</t>
  </si>
  <si>
    <t>4.1.2</t>
  </si>
  <si>
    <t>Двухтрансформаторные</t>
  </si>
  <si>
    <t>4.1.2.1</t>
  </si>
  <si>
    <t>4.1.2.2</t>
  </si>
  <si>
    <t>4.1.2.3</t>
  </si>
  <si>
    <t>4.1.2.4</t>
  </si>
  <si>
    <t>4.1.2.5</t>
  </si>
  <si>
    <t>4.1.2.6</t>
  </si>
  <si>
    <t>5</t>
  </si>
  <si>
    <t>Строительство распределительных трансформаторных подстанций (РТП), с уровнем нпаряжения до 35 кВ</t>
  </si>
  <si>
    <t>Распределительные трансформаторные подстанции (РТП)</t>
  </si>
  <si>
    <t>5.1.1</t>
  </si>
  <si>
    <t>5.1.2</t>
  </si>
  <si>
    <t>6</t>
  </si>
  <si>
    <t>Строительство центров питания, подстанций уровнем нпаряжения 35 кВ и выше (ПС)</t>
  </si>
  <si>
    <t>6.1</t>
  </si>
  <si>
    <t>ПС 35 кВ</t>
  </si>
  <si>
    <t>6.2</t>
  </si>
  <si>
    <t>ПС 110 кВ и выше</t>
  </si>
  <si>
    <t>Приложение № 2 к Методическим указаниям по определению размера платы за технологическое присоединение к электрическим сетям</t>
  </si>
  <si>
    <t>Наименование мероприятий</t>
  </si>
  <si>
    <t>Информация для расчета стандартизированной тарифной ставки Ci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</si>
  <si>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</si>
  <si>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</si>
  <si>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</si>
  <si>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</si>
  <si>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</si>
  <si>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</si>
  <si>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</si>
  <si>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Проверка сетевой организацией выполнения Заявителем</t>
  </si>
  <si>
    <t>Расходы на выполнение мероприятий по технологическому присоединению, предусмотренным подпунктами «а» и «в» пункта 16 Методических указаний, за 2016 год</t>
  </si>
  <si>
    <t>Расходы на выполнение мероприятий по технологическому присоединению, предусмотренным подпунктами «а» и «в» пункта 16 Методических указаний, за 2017 год</t>
  </si>
  <si>
    <t>0-8900</t>
  </si>
  <si>
    <t>Расходы на выполнение мероприятий по технологическому присоединению, предусмотренным подпунктами «а» и «в» пункта 16 Методических указаний, за 2018 год</t>
  </si>
  <si>
    <t>Приложение № 3 к Методическим указаниям по определению размера платы за технологическое присоединение к электрическим сетям</t>
  </si>
  <si>
    <t>тыс. руб.</t>
  </si>
  <si>
    <t>Показатели</t>
  </si>
  <si>
    <t>2018 год (факт)</t>
  </si>
  <si>
    <t>2017 год (факт)</t>
  </si>
  <si>
    <t>2016 год (факт)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</si>
  <si>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</si>
  <si>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</si>
  <si>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</si>
  <si>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</si>
  <si>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</si>
  <si>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</si>
  <si>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</si>
  <si>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</si>
  <si>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</si>
  <si>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</si>
  <si>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</si>
  <si>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</si>
  <si>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 xml:space="preserve"> 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</si>
  <si>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</si>
  <si>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</si>
  <si>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</si>
  <si>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том числе: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</si>
  <si>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</si>
  <si>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</si>
  <si>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</si>
  <si>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</si>
  <si>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</si>
  <si>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</si>
  <si>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</si>
  <si>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</si>
  <si>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</si>
  <si>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</si>
  <si>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</si>
  <si>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</si>
  <si>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</si>
  <si>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</si>
  <si>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</si>
  <si>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r>
      <t xml:space="preserve">- </t>
    </r>
    <r>
      <rPr>
        <i/>
        <sz val="14"/>
        <rFont val="Arial Narrow"/>
        <family val="2"/>
        <charset val="204"/>
      </rPr>
      <t>%</t>
    </r>
    <r>
      <rPr>
        <sz val="14"/>
        <rFont val="Arial Narrow"/>
        <family val="2"/>
        <charset val="204"/>
      </rPr>
      <t xml:space="preserve"> за пользование кредитом</t>
    </r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</si>
  <si>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</si>
  <si>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</si>
  <si>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</si>
  <si>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</si>
  <si>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 xml:space="preserve">Справочно </t>
  </si>
  <si>
    <t>РАСШИФРОВКА</t>
  </si>
  <si>
    <t>до 15 кВт включительно, всего</t>
  </si>
  <si>
    <t>в т.ч. физ.лица до 15 кВт включительно</t>
  </si>
  <si>
    <t>свыше 15 и до 150 кВт включительно</t>
  </si>
  <si>
    <t>в т.ч. Заявители, воспользовавшиеся рассрочкой</t>
  </si>
  <si>
    <t>свыше 150 кВт и менее 670 кВт</t>
  </si>
  <si>
    <t>не менее 670 кВт</t>
  </si>
  <si>
    <t>в том числе объекты по производству электрической энергии</t>
  </si>
  <si>
    <t>Директор</t>
  </si>
  <si>
    <t>Исполнитель</t>
  </si>
  <si>
    <t>№</t>
  </si>
  <si>
    <t>Вид документа</t>
  </si>
  <si>
    <t>Наименование документа</t>
  </si>
  <si>
    <t>Информация о решении органа исполнительной власти субъекта Российской Федерации в области государственного регулирования тарифов об установлении единых для всех территориальных сетевых организаций на территории субъекта Российской Федерации стандартизированных тарифных ставок, определяющих величину платы за технологическое присоединение к электрическим сетям территориальных сетевых организаций</t>
  </si>
  <si>
    <t>ИНФОРМАЦИЯ</t>
  </si>
  <si>
    <t>о фактических средних данных о присоединенных объемах</t>
  </si>
  <si>
    <t>максимальной мощности за 3 предыдущих года</t>
  </si>
  <si>
    <t>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</si>
  <si>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</si>
  <si>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</si>
  <si>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</si>
  <si>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3.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</si>
  <si>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</si>
  <si>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</si>
  <si>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2</t>
  </si>
  <si>
    <t>Приложение 3</t>
  </si>
  <si>
    <t>о фактических средних данных о длине линий электропередачи</t>
  </si>
  <si>
    <t>и об объемах максимальной мощности построенных объектов</t>
  </si>
  <si>
    <t>за 3 предыдущих года по каждому мероприятию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</si>
  <si>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</si>
  <si>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</si>
  <si>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</si>
  <si>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</si>
  <si>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</si>
  <si>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</si>
  <si>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</si>
  <si>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</si>
  <si>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к стандартам раскрытия информации субъектами оптового и розничных рынков электрической энергии</t>
  </si>
  <si>
    <t>Категория заявителей</t>
  </si>
  <si>
    <t>Количество договоров (штук)</t>
  </si>
  <si>
    <t>35 кВ и выше</t>
  </si>
  <si>
    <t>Максимальная мощность (кВт)</t>
  </si>
  <si>
    <t>Стоимость договоров (без НДС) (тыс. рублей)</t>
  </si>
  <si>
    <t>До 15 кВт - всего</t>
  </si>
  <si>
    <t>От 15 до 150 кВт - всего</t>
  </si>
  <si>
    <t>От 150 кВт до 670 кВт - всего</t>
  </si>
  <si>
    <t>От 670 кВт до 8900 кВт - всего</t>
  </si>
  <si>
    <t>4.</t>
  </si>
  <si>
    <t>5.</t>
  </si>
  <si>
    <t>От 8900 кВт - всего</t>
  </si>
  <si>
    <t>6.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</si>
  <si>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</si>
  <si>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</si>
  <si>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</si>
  <si>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в том числе льготная категория &lt;*&gt;</t>
  </si>
  <si>
    <t>в том числе льготная категория &lt;**&gt;</t>
  </si>
  <si>
    <t>в том числе по индивидуальному проекту</t>
  </si>
  <si>
    <t>об осуществлении технологического присоединения</t>
  </si>
  <si>
    <t>по договорам, заключенным за текущий год</t>
  </si>
  <si>
    <t>Приложение 4</t>
  </si>
  <si>
    <t>Приложение 5</t>
  </si>
  <si>
    <t>о поданных заявках на технологическое присоединение</t>
  </si>
  <si>
    <t>за текущий год</t>
  </si>
  <si>
    <t>Количество заявок (штук)</t>
  </si>
  <si>
    <t>Приложение № 1 к Методическим указаниям по определению размера платы за технологическое присоединение к электрическим сетям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</si>
  <si>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</si>
  <si>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</si>
  <si>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</si>
  <si>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</si>
  <si>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</si>
  <si>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</si>
  <si>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</si>
  <si>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</si>
  <si>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</si>
  <si>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</si>
  <si>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Информация об организации</t>
  </si>
  <si>
    <t>Реквизиты решения</t>
  </si>
  <si>
    <t>КТП с ТМ 630 кВА план</t>
  </si>
  <si>
    <t>Реконструкция ПС-110/10 кВ</t>
  </si>
  <si>
    <t>Техническое перевооружение ПС 110кВ Ищерская (установка релейной защиты и автоматики) в рамках осуществления ТП энергетических установок ООО "ГЭХ Инжиниринг" к электрическим сетям АО «Чеченэнерго» для обеспечения выдачи мощности Грозненской ТЭС (договор от 28.02.2018 №155/2018)</t>
  </si>
  <si>
    <t>Техническое перевооружение ПС 110кВ Наурская (установка релейной защиты и автоматики, противоаварийной автоматики) в рамках осуществления ТП энергетических установок ООО "ГЭХ Инжиниринг" к электрическим сетям АО «Чеченэнерго» для обеспечения выдачи мощности Грозненской ТЭС (договор от 28.02.2018 №155/2018)</t>
  </si>
  <si>
    <t>Техническое перевооружение ПС 110кВ №84 (установка релейной защиты и автоматики, телемеханики, организация сети связи) в рамках осуществления ТП энергетических установок ООО "ГЭХ Инжиниринг" к электрическим сетям АО «Чеченэнерго» для обеспечения выдачи мощности Грозненской ТЭС (договор от 28.02.2018 №155/2018)</t>
  </si>
  <si>
    <t>Строительство ПС-35/0,4 кВ 630кВА</t>
  </si>
  <si>
    <t>Строительство ПС-35/10 кВ 1600 кВА</t>
  </si>
  <si>
    <t>Строительство ПС-35/10 кВ 1600кВА</t>
  </si>
  <si>
    <t>Строительство ПС-110/10 кВ 2500кВА</t>
  </si>
  <si>
    <t>Строительство ПС-110/10 кВ 4000кВА</t>
  </si>
  <si>
    <t>Строительство ПС-110/10 кВ 16000кВА</t>
  </si>
  <si>
    <t>Строительство ПС-110/10 кВ 25000кВА</t>
  </si>
  <si>
    <t>Строительство ПС 110/10 кВ "Гудермес-Сити" с организацией заходов ВЛ 110 кВ (для технологического присоединения комплекса высотных зданий "Гудермес-Сити-1", "Гудермес-Сити-2"; договор ТП от 01.12.2016 №457/2016 ЗАО "Инкомстрой")</t>
  </si>
  <si>
    <t xml:space="preserve">Строительство отпайки ЛЭП 35 кВ от опоры № 133 ВЛ 35 кВ ПС Шатой-ПС Итум-Кале до проектируемой ПС 35/10 кВ  ( договор № 169/2015 от 01.06.2015 г. ФГКУ "Пограничное управление ФСК РФ по ЧР")     </t>
  </si>
  <si>
    <t>Строительство ВЛ 10 кВ от ПС "Катар-Юрт" Ф-6 ТП 6-8, с.Янди, УФСБ России по ЧР ,L-0,374 км</t>
  </si>
  <si>
    <t>Строительство КЛ-10 кВ. от Ру-10 кВ ТП-163 ПС 110 кВ Северная протяженностью 0,3 км. , ААБлУ-  3х12 для технологического присоединения ООО "Теплицстройсервис" к сетям АО "Чеченэнерго" (Доп.соглашение от 15.03.2018 №2 к договору №3193 от 11.10.2016г.)</t>
  </si>
  <si>
    <t>Строительство КЛ-10 кВ от КЛ-10 кВ ТП-89-ТП-234 до проектируемой ТП; КЛ-10 кВ от РУ-10 кВ ТП-98 до проектируемой ТП для технологического присоединения</t>
  </si>
  <si>
    <t>Акционерное общество "Чеченэнерго"</t>
  </si>
  <si>
    <t>АО "Чеченэнерго"</t>
  </si>
  <si>
    <t>РФ, Чеченская республика, город Грозный.</t>
  </si>
  <si>
    <t>город Грозный, Старопромыссловское шоссе, д 6</t>
  </si>
  <si>
    <t>info@chechenenergo.ru</t>
  </si>
  <si>
    <t>(8712) 22-64-38</t>
  </si>
  <si>
    <t>(8712) 22-20-07</t>
  </si>
  <si>
    <t>"Об установлении тарифов за технологическое присоединение энергогпринимающих устройств заявителей к электрическим сетям территориальных сетевых организация ЧР на 2019 год.</t>
  </si>
  <si>
    <t>№ 122-Э                                                                                                от 21.12.2018 года.</t>
  </si>
  <si>
    <r>
      <t xml:space="preserve">- </t>
    </r>
    <r>
      <rPr>
        <i/>
        <sz val="11"/>
        <rFont val="Arial Narrow"/>
        <family val="2"/>
        <charset val="204"/>
      </rPr>
      <t>%</t>
    </r>
    <r>
      <rPr>
        <sz val="11"/>
        <rFont val="Arial Narrow"/>
        <family val="2"/>
        <charset val="204"/>
      </rPr>
      <t xml:space="preserve"> за пользование кредитом</t>
    </r>
  </si>
  <si>
    <t>Расчет фактических расходов на выполнение мероприятий по технологическому присоединению, предусмотренных подпунктами «а» пункта 16 Методических указаний</t>
  </si>
  <si>
    <t>Решение Правления ГКЦиТ ЧР</t>
  </si>
  <si>
    <t>Материал провода -  СИП</t>
  </si>
  <si>
    <t>Материал провода - Сталеалюминиевый АС</t>
  </si>
  <si>
    <t xml:space="preserve">Материал провода - Алюминиевый </t>
  </si>
  <si>
    <t>Расчет фактических расходов на выполнение мероприятий по технологическому присоединению, предусмотренных подпунктами «в» пункта 16 Методических указаний</t>
  </si>
  <si>
    <t>Трансформаторная мощность от 100 кВА до 100 кВА включительно</t>
  </si>
  <si>
    <t>Материал провода - СИП</t>
  </si>
  <si>
    <t>Докуев Русланбек Саид-Эбиевич</t>
  </si>
  <si>
    <t>КТП с ТМ 630 кВА план (два комплекта)</t>
  </si>
  <si>
    <t>(территории не относящихся к городским населенным пунктам)</t>
  </si>
  <si>
    <t>(для территорий городских населенных пунктов)</t>
  </si>
  <si>
    <t>(для территорий городских населенных пунктов и территорий, не относящихся к городским населенным пунктам)</t>
  </si>
  <si>
    <t>Заходы ВЛ 110 кВ Оснащение линейной ячейки ВЛ 110 кВ Л-127 на ПС Ойсунгур (из титула ПС Гудермес- Сити)</t>
  </si>
  <si>
    <t>ВЛ 10 кВ Ф-18 протяж. L=1,107 км. (из титула ПС Гудермес- Сити)</t>
  </si>
  <si>
    <t>ВЛ 10 кВ Ф-19 протяж. L=1,126 км. (из титула ПС Гудермес- Сити)</t>
  </si>
  <si>
    <t>Строительство ПС Гудермес-Сити с организацией заходов ВЛ 110 кВ (из титула ПС Гудермес- Сити)</t>
  </si>
  <si>
    <t>Кабельная линия 10 кВ Ф-18 (из титула ПС Гудермес- Сити)</t>
  </si>
  <si>
    <t>Кабельная линия 10 кВ Ф-19 (из титула ПС Гудермес- Сити)</t>
  </si>
  <si>
    <t>Строительство ВЛ 110 кВ : отпайка от ВЛ 110 кВ ПС "Грозный-330"- ПС "ГРП" Л 136/ВЛ 110 кВ ПС "ГРП"-ПС "Октябрьская" Л 137  до ПС "Черноречье-110" (из титула ПС Черноречье)</t>
  </si>
  <si>
    <t>Строительство ПС 110/10 кВ "Черноречье-110"(строительство ПС 110/10 с 2-мя трансформаторами по 16,0 МВА (для технологичесокого присоединения Цветомузыкального фонтана, пос.Черноречье; договор ТП от 21.11.2016 №447/2016, ЗАО "Инком-Альянс")</t>
  </si>
  <si>
    <t>10</t>
  </si>
  <si>
    <t>6-10</t>
  </si>
  <si>
    <t>ВСЕГО</t>
  </si>
  <si>
    <t>35</t>
  </si>
  <si>
    <t>110</t>
  </si>
  <si>
    <t>Строительство КЛ 10 кВ от ПС "Восточная" Ф-7 РП-6, РП-26,КТП-544,РП-23 до проектируемого ТП г.Грозный, протяж -3,85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</si>
</sst>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14"/>
      <color rgb="FFFF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2"/>
      <color rgb="FFFF0000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1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i/>
      <sz val="14"/>
      <name val="Arial Narrow"/>
      <family val="2"/>
      <charset val="204"/>
    </font>
    <font>
      <sz val="16"/>
      <name val="Arial Narrow"/>
      <family val="2"/>
      <charset val="204"/>
    </font>
    <font>
      <i/>
      <sz val="14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  <charset val="204"/>
    </font>
    <font>
      <b/>
      <i/>
      <sz val="11"/>
      <name val="Arial Narrow"/>
      <family val="2"/>
      <charset val="204"/>
    </font>
    <font>
      <i/>
      <sz val="1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rgb="FF92D05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4" fillId="0" borderId="0" applyNumberFormat="0" applyFill="0" applyBorder="0" applyAlignment="0" applyProtection="0"/>
    <xf numFmtId="0" fontId="30" fillId="0" borderId="0"/>
  </cellStyleXfs>
  <cellXfs count="194">
    <xf numFmtId="0" fontId="0" fillId="0" borderId="0" xfId="0"/>
    <xf numFmtId="49" fontId="2" fillId="2" borderId="0" xfId="0" applyNumberFormat="1" applyFont="1" applyFill="1"/>
    <xf numFmtId="0" fontId="2" fillId="2" borderId="0" xfId="0" applyFont="1" applyFill="1"/>
    <xf numFmtId="0" fontId="3" fillId="0" borderId="0" xfId="0" applyFont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7" fillId="2" borderId="2" xfId="0" applyNumberFormat="1" applyFont="1" applyFill="1" applyBorder="1"/>
    <xf numFmtId="0" fontId="7" fillId="2" borderId="2" xfId="0" applyFont="1" applyFill="1" applyBorder="1"/>
    <xf numFmtId="49" fontId="2" fillId="2" borderId="2" xfId="0" applyNumberFormat="1" applyFont="1" applyFill="1" applyBorder="1"/>
    <xf numFmtId="0" fontId="7" fillId="2" borderId="2" xfId="0" applyFont="1" applyFill="1" applyBorder="1" applyAlignment="1">
      <alignment horizontal="left" indent="2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7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6"/>
    </xf>
    <xf numFmtId="0" fontId="2" fillId="2" borderId="2" xfId="0" applyFont="1" applyFill="1" applyBorder="1" applyAlignment="1">
      <alignment horizontal="left" indent="8"/>
    </xf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 indent="8"/>
    </xf>
    <xf numFmtId="49" fontId="8" fillId="2" borderId="0" xfId="0" applyNumberFormat="1" applyFont="1" applyFill="1"/>
    <xf numFmtId="4" fontId="9" fillId="2" borderId="0" xfId="0" applyNumberFormat="1" applyFont="1" applyFill="1" applyAlignment="1">
      <alignment horizontal="center"/>
    </xf>
    <xf numFmtId="49" fontId="10" fillId="2" borderId="0" xfId="0" applyNumberFormat="1" applyFont="1" applyFill="1"/>
    <xf numFmtId="0" fontId="2" fillId="2" borderId="0" xfId="0" applyFont="1" applyFill="1" applyAlignment="1">
      <alignment wrapText="1"/>
    </xf>
    <xf numFmtId="0" fontId="9" fillId="2" borderId="2" xfId="0" applyFont="1" applyFill="1" applyBorder="1" applyAlignment="1">
      <alignment horizontal="left" indent="6"/>
    </xf>
    <xf numFmtId="4" fontId="2" fillId="2" borderId="0" xfId="0" applyNumberFormat="1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wrapText="1" indent="2"/>
    </xf>
    <xf numFmtId="0" fontId="2" fillId="2" borderId="0" xfId="0" applyFont="1" applyFill="1" applyAlignment="1">
      <alignment horizontal="left" vertical="top" wrapText="1" indent="12"/>
    </xf>
    <xf numFmtId="0" fontId="2" fillId="2" borderId="2" xfId="0" applyFont="1" applyFill="1" applyBorder="1" applyAlignment="1">
      <alignment horizontal="left" indent="4"/>
    </xf>
    <xf numFmtId="0" fontId="7" fillId="2" borderId="0" xfId="0" applyFont="1" applyFill="1"/>
    <xf numFmtId="49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left" indent="6"/>
    </xf>
    <xf numFmtId="0" fontId="2" fillId="2" borderId="2" xfId="0" applyFont="1" applyFill="1" applyBorder="1" applyAlignment="1">
      <alignment horizontal="left" indent="2"/>
    </xf>
    <xf numFmtId="49" fontId="2" fillId="2" borderId="0" xfId="0" applyNumberFormat="1" applyFont="1" applyFill="1" applyAlignment="1">
      <alignment horizontal="left" indent="2"/>
    </xf>
    <xf numFmtId="0" fontId="12" fillId="0" borderId="0" xfId="0" applyFont="1"/>
    <xf numFmtId="0" fontId="13" fillId="0" borderId="0" xfId="0" applyFont="1" applyAlignment="1">
      <alignment horizontal="right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 indent="1"/>
    </xf>
    <xf numFmtId="0" fontId="14" fillId="3" borderId="2" xfId="0" applyFont="1" applyFill="1" applyBorder="1" applyAlignment="1">
      <alignment horizontal="left"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 indent="1"/>
    </xf>
    <xf numFmtId="0" fontId="14" fillId="3" borderId="0" xfId="0" applyFont="1" applyFill="1" applyBorder="1" applyAlignment="1">
      <alignment horizontal="left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4" fontId="15" fillId="3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 applyAlignment="1">
      <alignment horizontal="left"/>
    </xf>
    <xf numFmtId="0" fontId="15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/>
    <xf numFmtId="0" fontId="19" fillId="0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/>
    </xf>
    <xf numFmtId="3" fontId="21" fillId="0" borderId="2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49" fontId="22" fillId="2" borderId="2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" fillId="0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left" indent="2"/>
    </xf>
    <xf numFmtId="0" fontId="22" fillId="2" borderId="2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horizontal="left" indent="2"/>
    </xf>
    <xf numFmtId="0" fontId="2" fillId="2" borderId="0" xfId="0" applyFont="1" applyFill="1" applyBorder="1"/>
    <xf numFmtId="49" fontId="23" fillId="2" borderId="0" xfId="0" applyNumberFormat="1" applyFont="1" applyFill="1"/>
    <xf numFmtId="49" fontId="22" fillId="2" borderId="0" xfId="0" applyNumberFormat="1" applyFont="1" applyFill="1"/>
    <xf numFmtId="0" fontId="2" fillId="2" borderId="2" xfId="0" applyFont="1" applyFill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26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/>
    </xf>
    <xf numFmtId="2" fontId="22" fillId="2" borderId="0" xfId="0" applyNumberFormat="1" applyFont="1" applyFill="1"/>
    <xf numFmtId="0" fontId="22" fillId="0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24" fillId="0" borderId="2" xfId="2" applyBorder="1"/>
    <xf numFmtId="4" fontId="22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28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/>
    <xf numFmtId="0" fontId="10" fillId="2" borderId="2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9" fillId="0" borderId="0" xfId="0" applyFo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2" fontId="2" fillId="0" borderId="2" xfId="3" applyNumberFormat="1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31" fillId="2" borderId="0" xfId="0" applyNumberFormat="1" applyFont="1" applyFill="1" applyAlignment="1">
      <alignment horizontal="center" vertical="center"/>
    </xf>
    <xf numFmtId="164" fontId="31" fillId="0" borderId="0" xfId="0" applyNumberFormat="1" applyFont="1" applyFill="1" applyAlignment="1">
      <alignment horizontal="center" vertical="center"/>
    </xf>
    <xf numFmtId="2" fontId="0" fillId="0" borderId="0" xfId="0" applyNumberFormat="1"/>
    <xf numFmtId="164" fontId="12" fillId="0" borderId="2" xfId="0" applyNumberFormat="1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4" fillId="2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10 3" xfId="3"/>
    <cellStyle name="Обычный 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hechenenergo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tabSelected="1" view="pageBreakPreview" zoomScale="130" zoomScaleNormal="100" zoomScaleSheetLayoutView="130" workbookViewId="0">
      <selection activeCell="C20" sqref="C20"/>
    </sheetView>
  </sheetViews>
  <sheetFormatPr defaultRowHeight="16.5" x14ac:dyDescent="0.3"/>
  <cols>
    <col min="1" max="1" width="4.42578125" style="39" customWidth="1"/>
    <col min="2" max="2" width="27.5703125" style="39" customWidth="1"/>
    <col min="3" max="3" width="56.42578125" style="39" customWidth="1"/>
    <col min="4" max="16384" width="9.140625" style="39"/>
  </cols>
  <sheetData>
    <row r="2" spans="2:3" x14ac:dyDescent="0.3">
      <c r="B2" s="174" t="s">
        <v>308</v>
      </c>
      <c r="C2" s="174"/>
    </row>
    <row r="4" spans="2:3" x14ac:dyDescent="0.3">
      <c r="B4" s="83" t="s">
        <v>298</v>
      </c>
      <c r="C4" s="83" t="s">
        <v>327</v>
      </c>
    </row>
    <row r="5" spans="2:3" x14ac:dyDescent="0.3">
      <c r="B5" s="83" t="s">
        <v>299</v>
      </c>
      <c r="C5" s="83" t="s">
        <v>328</v>
      </c>
    </row>
    <row r="6" spans="2:3" x14ac:dyDescent="0.3">
      <c r="B6" s="83" t="s">
        <v>300</v>
      </c>
      <c r="C6" s="83" t="s">
        <v>329</v>
      </c>
    </row>
    <row r="7" spans="2:3" x14ac:dyDescent="0.3">
      <c r="B7" s="83" t="s">
        <v>301</v>
      </c>
      <c r="C7" s="83" t="s">
        <v>330</v>
      </c>
    </row>
    <row r="8" spans="2:3" x14ac:dyDescent="0.3">
      <c r="B8" s="83" t="s">
        <v>302</v>
      </c>
      <c r="C8" s="143">
        <v>2016081143</v>
      </c>
    </row>
    <row r="9" spans="2:3" x14ac:dyDescent="0.3">
      <c r="B9" s="83" t="s">
        <v>303</v>
      </c>
      <c r="C9" s="143">
        <v>201401001</v>
      </c>
    </row>
    <row r="10" spans="2:3" x14ac:dyDescent="0.3">
      <c r="B10" s="83" t="s">
        <v>304</v>
      </c>
      <c r="C10" s="83" t="s">
        <v>345</v>
      </c>
    </row>
    <row r="11" spans="2:3" x14ac:dyDescent="0.3">
      <c r="B11" s="83" t="s">
        <v>305</v>
      </c>
      <c r="C11" s="144" t="s">
        <v>331</v>
      </c>
    </row>
    <row r="12" spans="2:3" x14ac:dyDescent="0.3">
      <c r="B12" s="83" t="s">
        <v>306</v>
      </c>
      <c r="C12" s="83" t="s">
        <v>332</v>
      </c>
    </row>
    <row r="13" spans="2:3" x14ac:dyDescent="0.3">
      <c r="B13" s="83" t="s">
        <v>307</v>
      </c>
      <c r="C13" s="83" t="s">
        <v>333</v>
      </c>
    </row>
  </sheetData>
  <mergeCells count="1">
    <mergeCell ref="B2:C2"/>
  </mergeCells>
  <hyperlinks>
    <hyperlink ref="C11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topLeftCell="B1" zoomScale="80" zoomScaleNormal="100" zoomScaleSheetLayoutView="80" workbookViewId="0">
      <selection activeCell="E9" sqref="E9"/>
    </sheetView>
  </sheetViews>
  <sheetFormatPr defaultRowHeight="15.75" x14ac:dyDescent="0.25"/>
  <cols>
    <col min="1" max="1" width="9.140625" style="1" customWidth="1"/>
    <col min="2" max="2" width="66.85546875" style="2" customWidth="1"/>
    <col min="3" max="3" width="12.28515625" style="2" customWidth="1"/>
    <col min="4" max="4" width="14.42578125" style="2" customWidth="1"/>
    <col min="5" max="5" width="18.85546875" style="2" customWidth="1"/>
    <col min="6" max="7" width="22.7109375" style="2" customWidth="1"/>
    <col min="8" max="16384" width="9.140625" style="2"/>
  </cols>
  <sheetData>
    <row r="1" spans="1:7" ht="60" customHeight="1" x14ac:dyDescent="0.3">
      <c r="E1" s="3"/>
      <c r="F1" s="178" t="s">
        <v>297</v>
      </c>
      <c r="G1" s="178"/>
    </row>
    <row r="2" spans="1:7" ht="18.75" x14ac:dyDescent="0.3">
      <c r="E2" s="3"/>
      <c r="F2" s="90"/>
      <c r="G2" s="90"/>
    </row>
    <row r="3" spans="1:7" ht="52.5" customHeight="1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x14ac:dyDescent="0.25">
      <c r="A4" s="176" t="s">
        <v>347</v>
      </c>
      <c r="B4" s="176"/>
      <c r="C4" s="176"/>
      <c r="D4" s="176"/>
      <c r="E4" s="176"/>
      <c r="F4" s="176"/>
      <c r="G4" s="176"/>
    </row>
    <row r="5" spans="1:7" s="6" customFormat="1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9" customFormat="1" ht="12.75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31.5" x14ac:dyDescent="0.25">
      <c r="A7" s="34" t="s">
        <v>168</v>
      </c>
      <c r="B7" s="35" t="s">
        <v>169</v>
      </c>
      <c r="C7" s="118"/>
      <c r="D7" s="118"/>
      <c r="E7" s="118"/>
      <c r="F7" s="118"/>
      <c r="G7" s="118"/>
    </row>
    <row r="8" spans="1:7" x14ac:dyDescent="0.25">
      <c r="A8" s="12" t="s">
        <v>170</v>
      </c>
      <c r="B8" s="37" t="s">
        <v>171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</row>
    <row r="9" spans="1:7" x14ac:dyDescent="0.25">
      <c r="A9" s="12" t="s">
        <v>172</v>
      </c>
      <c r="B9" s="37" t="s">
        <v>173</v>
      </c>
      <c r="C9" s="121">
        <v>0</v>
      </c>
      <c r="D9" s="121">
        <v>0</v>
      </c>
      <c r="E9" s="121">
        <v>0</v>
      </c>
      <c r="F9" s="121">
        <v>0</v>
      </c>
      <c r="G9" s="121">
        <v>0</v>
      </c>
    </row>
    <row r="10" spans="1:7" s="94" customFormat="1" hidden="1" x14ac:dyDescent="0.25">
      <c r="A10" s="92"/>
      <c r="B10" s="93" t="s">
        <v>311</v>
      </c>
      <c r="C10" s="124"/>
      <c r="D10" s="124"/>
      <c r="E10" s="132"/>
      <c r="F10" s="124"/>
      <c r="G10" s="133"/>
    </row>
    <row r="11" spans="1:7" s="94" customFormat="1" ht="78.75" hidden="1" x14ac:dyDescent="0.25">
      <c r="A11" s="92"/>
      <c r="B11" s="95" t="s">
        <v>312</v>
      </c>
      <c r="C11" s="124">
        <v>2018</v>
      </c>
      <c r="D11" s="124">
        <v>110</v>
      </c>
      <c r="E11" s="132"/>
      <c r="F11" s="124"/>
      <c r="G11" s="145">
        <v>4039.3457100000001</v>
      </c>
    </row>
    <row r="12" spans="1:7" s="94" customFormat="1" ht="78" hidden="1" customHeight="1" x14ac:dyDescent="0.25">
      <c r="A12" s="92"/>
      <c r="B12" s="95" t="s">
        <v>313</v>
      </c>
      <c r="C12" s="124">
        <v>2018</v>
      </c>
      <c r="D12" s="124">
        <v>110</v>
      </c>
      <c r="E12" s="132"/>
      <c r="F12" s="124"/>
      <c r="G12" s="145">
        <v>5958.4648800000004</v>
      </c>
    </row>
    <row r="13" spans="1:7" s="94" customFormat="1" ht="75.75" hidden="1" customHeight="1" x14ac:dyDescent="0.25">
      <c r="A13" s="92"/>
      <c r="B13" s="95" t="s">
        <v>314</v>
      </c>
      <c r="C13" s="124">
        <v>2018</v>
      </c>
      <c r="D13" s="124">
        <v>110</v>
      </c>
      <c r="E13" s="132"/>
      <c r="F13" s="124"/>
      <c r="G13" s="145">
        <v>42778.806479999999</v>
      </c>
    </row>
    <row r="14" spans="1:7" x14ac:dyDescent="0.25">
      <c r="A14" s="22"/>
    </row>
    <row r="15" spans="1:7" x14ac:dyDescent="0.25">
      <c r="A15" s="22"/>
    </row>
    <row r="16" spans="1:7" x14ac:dyDescent="0.25">
      <c r="A16" s="24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D12" zoomScale="80" zoomScaleNormal="80" zoomScaleSheetLayoutView="80" workbookViewId="0">
      <selection activeCell="D23" sqref="A23:XFD29"/>
    </sheetView>
  </sheetViews>
  <sheetFormatPr defaultRowHeight="15.75" outlineLevelRow="1" x14ac:dyDescent="0.25"/>
  <cols>
    <col min="1" max="1" width="6.140625" style="1" bestFit="1" customWidth="1"/>
    <col min="2" max="2" width="66.85546875" style="2" customWidth="1"/>
    <col min="3" max="3" width="12.28515625" style="2" customWidth="1"/>
    <col min="4" max="4" width="14.42578125" style="2" customWidth="1"/>
    <col min="5" max="5" width="18.85546875" style="2" customWidth="1"/>
    <col min="6" max="7" width="22.7109375" style="2" customWidth="1"/>
    <col min="8" max="8" width="10.28515625" style="2" bestFit="1" customWidth="1"/>
    <col min="9" max="16384" width="9.140625" style="2"/>
  </cols>
  <sheetData>
    <row r="1" spans="1:7" ht="56.25" customHeight="1" x14ac:dyDescent="0.3">
      <c r="E1" s="3"/>
      <c r="F1" s="178" t="s">
        <v>297</v>
      </c>
      <c r="G1" s="178"/>
    </row>
    <row r="2" spans="1:7" ht="61.5" customHeight="1" x14ac:dyDescent="0.25">
      <c r="A2" s="175" t="s">
        <v>0</v>
      </c>
      <c r="B2" s="175"/>
      <c r="C2" s="175"/>
      <c r="D2" s="175"/>
      <c r="E2" s="175"/>
      <c r="F2" s="175"/>
      <c r="G2" s="175"/>
    </row>
    <row r="3" spans="1:7" ht="18" x14ac:dyDescent="0.25">
      <c r="A3" s="176" t="s">
        <v>348</v>
      </c>
      <c r="B3" s="176"/>
      <c r="C3" s="176"/>
      <c r="D3" s="176"/>
      <c r="E3" s="176"/>
      <c r="F3" s="176"/>
      <c r="G3" s="176"/>
    </row>
    <row r="4" spans="1:7" s="6" customFormat="1" ht="63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s="9" customFormat="1" ht="12.75" x14ac:dyDescent="0.25">
      <c r="A5" s="7" t="s">
        <v>8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31.5" x14ac:dyDescent="0.25">
      <c r="A6" s="34" t="s">
        <v>168</v>
      </c>
      <c r="B6" s="35" t="s">
        <v>169</v>
      </c>
      <c r="C6" s="118"/>
      <c r="D6" s="118"/>
      <c r="E6" s="118"/>
      <c r="F6" s="118"/>
      <c r="G6" s="118"/>
    </row>
    <row r="7" spans="1:7" s="94" customFormat="1" x14ac:dyDescent="0.25">
      <c r="A7" s="92" t="s">
        <v>170</v>
      </c>
      <c r="B7" s="96" t="s">
        <v>171</v>
      </c>
      <c r="C7" s="129"/>
      <c r="D7" s="129"/>
      <c r="E7" s="129">
        <v>0</v>
      </c>
      <c r="F7" s="129">
        <v>0</v>
      </c>
      <c r="G7" s="129">
        <v>0</v>
      </c>
    </row>
    <row r="8" spans="1:7" s="94" customFormat="1" hidden="1" outlineLevel="1" x14ac:dyDescent="0.25">
      <c r="A8" s="92"/>
      <c r="B8" s="97" t="s">
        <v>315</v>
      </c>
      <c r="C8" s="129"/>
      <c r="D8" s="129"/>
      <c r="E8" s="134"/>
      <c r="F8" s="129"/>
      <c r="G8" s="129"/>
    </row>
    <row r="9" spans="1:7" s="94" customFormat="1" hidden="1" outlineLevel="1" x14ac:dyDescent="0.25">
      <c r="A9" s="92"/>
      <c r="B9" s="97" t="s">
        <v>315</v>
      </c>
      <c r="C9" s="129"/>
      <c r="D9" s="129"/>
      <c r="E9" s="134"/>
      <c r="F9" s="129"/>
      <c r="G9" s="129"/>
    </row>
    <row r="10" spans="1:7" s="94" customFormat="1" hidden="1" outlineLevel="1" x14ac:dyDescent="0.25">
      <c r="A10" s="92"/>
      <c r="B10" s="97" t="s">
        <v>316</v>
      </c>
      <c r="C10" s="129"/>
      <c r="D10" s="129"/>
      <c r="E10" s="134"/>
      <c r="F10" s="129"/>
      <c r="G10" s="129"/>
    </row>
    <row r="11" spans="1:7" s="94" customFormat="1" hidden="1" outlineLevel="1" x14ac:dyDescent="0.25">
      <c r="A11" s="92"/>
      <c r="B11" s="97" t="s">
        <v>317</v>
      </c>
      <c r="C11" s="129"/>
      <c r="D11" s="129"/>
      <c r="E11" s="134"/>
      <c r="F11" s="129"/>
      <c r="G11" s="129"/>
    </row>
    <row r="12" spans="1:7" s="94" customFormat="1" collapsed="1" x14ac:dyDescent="0.25">
      <c r="A12" s="92" t="s">
        <v>172</v>
      </c>
      <c r="B12" s="96" t="s">
        <v>173</v>
      </c>
      <c r="C12" s="129"/>
      <c r="D12" s="129"/>
      <c r="E12" s="129"/>
      <c r="F12" s="129"/>
      <c r="G12" s="129"/>
    </row>
    <row r="13" spans="1:7" s="94" customFormat="1" hidden="1" outlineLevel="1" x14ac:dyDescent="0.25">
      <c r="A13" s="92"/>
      <c r="B13" s="97" t="s">
        <v>318</v>
      </c>
      <c r="C13" s="129"/>
      <c r="D13" s="129"/>
      <c r="E13" s="134"/>
      <c r="F13" s="129"/>
      <c r="G13" s="129"/>
    </row>
    <row r="14" spans="1:7" s="94" customFormat="1" hidden="1" outlineLevel="1" x14ac:dyDescent="0.25">
      <c r="A14" s="92"/>
      <c r="B14" s="97" t="s">
        <v>318</v>
      </c>
      <c r="C14" s="129"/>
      <c r="D14" s="129"/>
      <c r="E14" s="134"/>
      <c r="F14" s="129"/>
      <c r="G14" s="129"/>
    </row>
    <row r="15" spans="1:7" s="94" customFormat="1" hidden="1" outlineLevel="1" x14ac:dyDescent="0.25">
      <c r="A15" s="92"/>
      <c r="B15" s="97" t="s">
        <v>319</v>
      </c>
      <c r="C15" s="129"/>
      <c r="D15" s="129"/>
      <c r="E15" s="134"/>
      <c r="F15" s="129"/>
      <c r="G15" s="129"/>
    </row>
    <row r="16" spans="1:7" s="94" customFormat="1" hidden="1" outlineLevel="1" x14ac:dyDescent="0.25">
      <c r="A16" s="92"/>
      <c r="B16" s="97" t="s">
        <v>319</v>
      </c>
      <c r="C16" s="129"/>
      <c r="D16" s="129"/>
      <c r="E16" s="134"/>
      <c r="F16" s="129"/>
      <c r="G16" s="129"/>
    </row>
    <row r="17" spans="1:8" s="94" customFormat="1" hidden="1" outlineLevel="1" x14ac:dyDescent="0.25">
      <c r="A17" s="92"/>
      <c r="B17" s="97" t="s">
        <v>320</v>
      </c>
      <c r="C17" s="129"/>
      <c r="D17" s="129"/>
      <c r="E17" s="134"/>
      <c r="F17" s="129"/>
      <c r="G17" s="129"/>
    </row>
    <row r="18" spans="1:8" s="94" customFormat="1" ht="95.25" customHeight="1" collapsed="1" x14ac:dyDescent="0.25">
      <c r="A18" s="92"/>
      <c r="B18" s="98" t="s">
        <v>357</v>
      </c>
      <c r="C18" s="129">
        <v>2017</v>
      </c>
      <c r="D18" s="129">
        <v>110</v>
      </c>
      <c r="E18" s="130"/>
      <c r="F18" s="130">
        <v>32000</v>
      </c>
      <c r="G18" s="130">
        <v>262756.80200000003</v>
      </c>
      <c r="H18" s="137"/>
    </row>
    <row r="19" spans="1:8" s="94" customFormat="1" x14ac:dyDescent="0.25">
      <c r="A19" s="92"/>
      <c r="B19" s="97" t="s">
        <v>321</v>
      </c>
      <c r="C19" s="129"/>
      <c r="D19" s="129"/>
      <c r="E19" s="130"/>
      <c r="F19" s="130"/>
      <c r="G19" s="130"/>
    </row>
    <row r="20" spans="1:8" s="94" customFormat="1" ht="63" x14ac:dyDescent="0.25">
      <c r="A20" s="92"/>
      <c r="B20" s="99" t="s">
        <v>322</v>
      </c>
      <c r="C20" s="138">
        <v>2017</v>
      </c>
      <c r="D20" s="138">
        <v>110</v>
      </c>
      <c r="E20" s="145"/>
      <c r="F20" s="145">
        <v>50000</v>
      </c>
      <c r="G20" s="145">
        <v>380398.17127469199</v>
      </c>
      <c r="H20" s="137"/>
    </row>
    <row r="21" spans="1:8" x14ac:dyDescent="0.25">
      <c r="A21" s="100"/>
      <c r="B21" s="101"/>
      <c r="C21" s="102"/>
      <c r="D21" s="102"/>
      <c r="E21" s="102"/>
      <c r="F21" s="102"/>
      <c r="G21" s="102"/>
    </row>
    <row r="22" spans="1:8" x14ac:dyDescent="0.25">
      <c r="A22" s="103"/>
      <c r="B22" s="94"/>
    </row>
    <row r="23" spans="1:8" hidden="1" x14ac:dyDescent="0.25">
      <c r="A23" s="103"/>
      <c r="B23" s="94"/>
    </row>
    <row r="24" spans="1:8" hidden="1" x14ac:dyDescent="0.25">
      <c r="A24" s="104"/>
      <c r="B24" s="94"/>
    </row>
    <row r="25" spans="1:8" hidden="1" x14ac:dyDescent="0.25">
      <c r="G25" s="158">
        <f>G18+G20</f>
        <v>643154.97327469196</v>
      </c>
    </row>
    <row r="26" spans="1:8" hidden="1" x14ac:dyDescent="0.25"/>
    <row r="27" spans="1:8" hidden="1" x14ac:dyDescent="0.25">
      <c r="B27" s="25"/>
      <c r="G27" s="158">
        <f>G18+G20+'28а) ПС 35 и выше'!G11+'28а) ПС 35 и выше'!G12+'28а) ПС 35 и выше'!G13</f>
        <v>695931.590344692</v>
      </c>
    </row>
    <row r="28" spans="1:8" hidden="1" x14ac:dyDescent="0.25">
      <c r="A28" s="38"/>
      <c r="B28" s="38"/>
      <c r="C28" s="38"/>
      <c r="D28" s="38"/>
      <c r="E28" s="38"/>
      <c r="F28" s="38"/>
      <c r="G28" s="38"/>
    </row>
    <row r="29" spans="1:8" hidden="1" x14ac:dyDescent="0.25"/>
  </sheetData>
  <mergeCells count="3">
    <mergeCell ref="A2:G2"/>
    <mergeCell ref="A3:G3"/>
    <mergeCell ref="F1:G1"/>
  </mergeCells>
  <pageMargins left="0.7" right="0.7" top="0.75" bottom="0.75" header="0.3" footer="0.3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view="pageBreakPreview" topLeftCell="A31" zoomScale="60" zoomScaleNormal="100" workbookViewId="0">
      <selection activeCell="D11" sqref="D11"/>
    </sheetView>
  </sheetViews>
  <sheetFormatPr defaultRowHeight="16.5" x14ac:dyDescent="0.3"/>
  <cols>
    <col min="1" max="1" width="4.28515625" style="39" customWidth="1"/>
    <col min="2" max="2" width="6.85546875" style="39" bestFit="1" customWidth="1"/>
    <col min="3" max="3" width="32" style="39" customWidth="1"/>
    <col min="4" max="4" width="21.140625" style="39" customWidth="1"/>
    <col min="5" max="5" width="19.28515625" style="39" customWidth="1"/>
    <col min="6" max="6" width="19.5703125" style="39" customWidth="1"/>
    <col min="7" max="7" width="21.42578125" style="39" customWidth="1"/>
    <col min="8" max="16384" width="9.140625" style="39"/>
  </cols>
  <sheetData>
    <row r="1" spans="2:7" ht="63.75" customHeight="1" x14ac:dyDescent="0.3">
      <c r="F1" s="178" t="s">
        <v>174</v>
      </c>
      <c r="G1" s="178"/>
    </row>
    <row r="4" spans="2:7" x14ac:dyDescent="0.3">
      <c r="B4" s="179" t="s">
        <v>185</v>
      </c>
      <c r="C4" s="179"/>
      <c r="D4" s="179"/>
      <c r="E4" s="179"/>
      <c r="F4" s="179"/>
      <c r="G4" s="179"/>
    </row>
    <row r="5" spans="2:7" x14ac:dyDescent="0.3">
      <c r="B5" s="179"/>
      <c r="C5" s="179"/>
      <c r="D5" s="179"/>
      <c r="E5" s="179"/>
      <c r="F5" s="179"/>
      <c r="G5" s="179"/>
    </row>
    <row r="6" spans="2:7" x14ac:dyDescent="0.3">
      <c r="G6" s="40" t="s">
        <v>187</v>
      </c>
    </row>
    <row r="7" spans="2:7" x14ac:dyDescent="0.3">
      <c r="B7" s="180" t="s">
        <v>1</v>
      </c>
      <c r="C7" s="180" t="s">
        <v>175</v>
      </c>
      <c r="D7" s="182" t="s">
        <v>176</v>
      </c>
      <c r="E7" s="182"/>
      <c r="F7" s="182"/>
      <c r="G7" s="180" t="s">
        <v>177</v>
      </c>
    </row>
    <row r="8" spans="2:7" ht="63" x14ac:dyDescent="0.3">
      <c r="B8" s="181"/>
      <c r="C8" s="181"/>
      <c r="D8" s="41" t="s">
        <v>178</v>
      </c>
      <c r="E8" s="41" t="s">
        <v>179</v>
      </c>
      <c r="F8" s="42" t="s">
        <v>180</v>
      </c>
      <c r="G8" s="181"/>
    </row>
    <row r="9" spans="2:7" ht="16.5" customHeight="1" x14ac:dyDescent="0.3">
      <c r="B9" s="43">
        <v>1</v>
      </c>
      <c r="C9" s="41">
        <v>2</v>
      </c>
      <c r="D9" s="41">
        <v>3</v>
      </c>
      <c r="E9" s="41">
        <v>4</v>
      </c>
      <c r="F9" s="41">
        <v>5</v>
      </c>
      <c r="G9" s="41">
        <v>6</v>
      </c>
    </row>
    <row r="10" spans="2:7" ht="47.25" customHeight="1" x14ac:dyDescent="0.3">
      <c r="B10" s="43" t="s">
        <v>181</v>
      </c>
      <c r="C10" s="44" t="s">
        <v>182</v>
      </c>
      <c r="D10" s="45">
        <v>1192573</v>
      </c>
      <c r="E10" s="46">
        <v>886</v>
      </c>
      <c r="F10" s="46">
        <v>22995.040000000001</v>
      </c>
      <c r="G10" s="46">
        <v>1346.02</v>
      </c>
    </row>
    <row r="11" spans="2:7" ht="31.5" customHeight="1" x14ac:dyDescent="0.3">
      <c r="B11" s="43" t="s">
        <v>183</v>
      </c>
      <c r="C11" s="44" t="s">
        <v>184</v>
      </c>
      <c r="D11" s="45">
        <v>1529680</v>
      </c>
      <c r="E11" s="46">
        <v>886</v>
      </c>
      <c r="F11" s="46">
        <v>22995.040000000001</v>
      </c>
      <c r="G11" s="46">
        <v>1726.5</v>
      </c>
    </row>
    <row r="14" spans="2:7" x14ac:dyDescent="0.3">
      <c r="B14" s="179" t="s">
        <v>186</v>
      </c>
      <c r="C14" s="179"/>
      <c r="D14" s="179"/>
      <c r="E14" s="179"/>
      <c r="F14" s="179"/>
      <c r="G14" s="179"/>
    </row>
    <row r="15" spans="2:7" x14ac:dyDescent="0.3">
      <c r="B15" s="179"/>
      <c r="C15" s="179"/>
      <c r="D15" s="179"/>
      <c r="E15" s="179"/>
      <c r="F15" s="179"/>
      <c r="G15" s="179"/>
    </row>
    <row r="16" spans="2:7" x14ac:dyDescent="0.3">
      <c r="G16" s="40" t="s">
        <v>187</v>
      </c>
    </row>
    <row r="17" spans="2:7" x14ac:dyDescent="0.3">
      <c r="B17" s="180" t="s">
        <v>1</v>
      </c>
      <c r="C17" s="180" t="s">
        <v>175</v>
      </c>
      <c r="D17" s="182" t="s">
        <v>176</v>
      </c>
      <c r="E17" s="182"/>
      <c r="F17" s="182"/>
      <c r="G17" s="180" t="s">
        <v>177</v>
      </c>
    </row>
    <row r="18" spans="2:7" ht="63" x14ac:dyDescent="0.3">
      <c r="B18" s="181"/>
      <c r="C18" s="181"/>
      <c r="D18" s="41" t="s">
        <v>178</v>
      </c>
      <c r="E18" s="41" t="s">
        <v>179</v>
      </c>
      <c r="F18" s="42" t="s">
        <v>180</v>
      </c>
      <c r="G18" s="181"/>
    </row>
    <row r="19" spans="2:7" x14ac:dyDescent="0.3">
      <c r="B19" s="43">
        <v>1</v>
      </c>
      <c r="C19" s="41">
        <v>2</v>
      </c>
      <c r="D19" s="41">
        <v>3</v>
      </c>
      <c r="E19" s="41">
        <v>4</v>
      </c>
      <c r="F19" s="41">
        <v>5</v>
      </c>
      <c r="G19" s="41">
        <v>6</v>
      </c>
    </row>
    <row r="20" spans="2:7" ht="47.25" x14ac:dyDescent="0.3">
      <c r="B20" s="43" t="s">
        <v>181</v>
      </c>
      <c r="C20" s="44" t="s">
        <v>182</v>
      </c>
      <c r="D20" s="47">
        <v>6175658</v>
      </c>
      <c r="E20" s="48">
        <v>1221</v>
      </c>
      <c r="F20" s="48">
        <v>26468.61</v>
      </c>
      <c r="G20" s="46">
        <v>5057.87</v>
      </c>
    </row>
    <row r="21" spans="2:7" ht="31.5" x14ac:dyDescent="0.3">
      <c r="B21" s="43" t="s">
        <v>183</v>
      </c>
      <c r="C21" s="44" t="s">
        <v>184</v>
      </c>
      <c r="D21" s="47">
        <v>7921342</v>
      </c>
      <c r="E21" s="48">
        <v>1221</v>
      </c>
      <c r="F21" s="48">
        <v>26468.61</v>
      </c>
      <c r="G21" s="46">
        <v>6487.59</v>
      </c>
    </row>
    <row r="22" spans="2:7" x14ac:dyDescent="0.3">
      <c r="B22" s="49"/>
      <c r="C22" s="50"/>
      <c r="D22" s="51"/>
      <c r="E22" s="52"/>
      <c r="F22" s="52"/>
      <c r="G22" s="53"/>
    </row>
    <row r="23" spans="2:7" x14ac:dyDescent="0.3">
      <c r="B23" s="49"/>
      <c r="C23" s="50"/>
      <c r="D23" s="51"/>
      <c r="E23" s="52"/>
      <c r="F23" s="52"/>
      <c r="G23" s="53"/>
    </row>
    <row r="24" spans="2:7" x14ac:dyDescent="0.3">
      <c r="B24" s="179" t="s">
        <v>188</v>
      </c>
      <c r="C24" s="179"/>
      <c r="D24" s="179"/>
      <c r="E24" s="179"/>
      <c r="F24" s="179"/>
      <c r="G24" s="179"/>
    </row>
    <row r="25" spans="2:7" x14ac:dyDescent="0.3">
      <c r="B25" s="179"/>
      <c r="C25" s="179"/>
      <c r="D25" s="179"/>
      <c r="E25" s="179"/>
      <c r="F25" s="179"/>
      <c r="G25" s="179"/>
    </row>
    <row r="26" spans="2:7" x14ac:dyDescent="0.3">
      <c r="G26" s="40" t="s">
        <v>187</v>
      </c>
    </row>
    <row r="27" spans="2:7" x14ac:dyDescent="0.3">
      <c r="B27" s="180" t="s">
        <v>1</v>
      </c>
      <c r="C27" s="180" t="s">
        <v>175</v>
      </c>
      <c r="D27" s="182" t="s">
        <v>176</v>
      </c>
      <c r="E27" s="182"/>
      <c r="F27" s="182"/>
      <c r="G27" s="180" t="s">
        <v>177</v>
      </c>
    </row>
    <row r="28" spans="2:7" ht="63" x14ac:dyDescent="0.3">
      <c r="B28" s="181"/>
      <c r="C28" s="181"/>
      <c r="D28" s="41" t="s">
        <v>178</v>
      </c>
      <c r="E28" s="41" t="s">
        <v>179</v>
      </c>
      <c r="F28" s="42" t="s">
        <v>180</v>
      </c>
      <c r="G28" s="181"/>
    </row>
    <row r="29" spans="2:7" x14ac:dyDescent="0.3">
      <c r="B29" s="43">
        <v>1</v>
      </c>
      <c r="C29" s="41">
        <v>2</v>
      </c>
      <c r="D29" s="41">
        <v>3</v>
      </c>
      <c r="E29" s="41">
        <v>4</v>
      </c>
      <c r="F29" s="41">
        <v>5</v>
      </c>
      <c r="G29" s="41">
        <v>6</v>
      </c>
    </row>
    <row r="30" spans="2:7" ht="47.25" x14ac:dyDescent="0.3">
      <c r="B30" s="43" t="s">
        <v>181</v>
      </c>
      <c r="C30" s="44" t="s">
        <v>182</v>
      </c>
      <c r="D30" s="47">
        <v>2717430</v>
      </c>
      <c r="E30" s="48">
        <v>1423</v>
      </c>
      <c r="F30" s="48">
        <v>22204.73</v>
      </c>
      <c r="G30" s="46">
        <v>1909.65</v>
      </c>
    </row>
    <row r="31" spans="2:7" ht="31.5" x14ac:dyDescent="0.3">
      <c r="B31" s="43" t="s">
        <v>183</v>
      </c>
      <c r="C31" s="44" t="s">
        <v>184</v>
      </c>
      <c r="D31" s="47">
        <v>3485570</v>
      </c>
      <c r="E31" s="48">
        <v>1423</v>
      </c>
      <c r="F31" s="48">
        <v>22204.73</v>
      </c>
      <c r="G31" s="46">
        <v>2449.4499999999998</v>
      </c>
    </row>
    <row r="32" spans="2:7" x14ac:dyDescent="0.3">
      <c r="B32" s="49"/>
      <c r="C32" s="50"/>
      <c r="D32" s="51"/>
      <c r="E32" s="52"/>
      <c r="F32" s="52"/>
      <c r="G32" s="53"/>
    </row>
    <row r="33" spans="2:7" x14ac:dyDescent="0.3">
      <c r="B33" s="49"/>
      <c r="C33" s="50"/>
      <c r="D33" s="51"/>
      <c r="E33" s="52"/>
      <c r="F33" s="52"/>
      <c r="G33" s="53"/>
    </row>
    <row r="37" spans="2:7" x14ac:dyDescent="0.3">
      <c r="E37" s="55"/>
    </row>
  </sheetData>
  <mergeCells count="16">
    <mergeCell ref="B24:G25"/>
    <mergeCell ref="B27:B28"/>
    <mergeCell ref="C27:C28"/>
    <mergeCell ref="D27:F27"/>
    <mergeCell ref="G27:G28"/>
    <mergeCell ref="B14:G15"/>
    <mergeCell ref="B17:B18"/>
    <mergeCell ref="C17:C18"/>
    <mergeCell ref="D17:F17"/>
    <mergeCell ref="G17:G18"/>
    <mergeCell ref="F1:G1"/>
    <mergeCell ref="B4:G5"/>
    <mergeCell ref="B7:B8"/>
    <mergeCell ref="C7:C8"/>
    <mergeCell ref="D7:F7"/>
    <mergeCell ref="G7:G8"/>
  </mergeCells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zoomScale="60" zoomScaleNormal="80" workbookViewId="0">
      <selection activeCell="O37" sqref="O37"/>
    </sheetView>
  </sheetViews>
  <sheetFormatPr defaultRowHeight="16.5" outlineLevelRow="1" x14ac:dyDescent="0.3"/>
  <cols>
    <col min="1" max="1" width="3.85546875" style="58" customWidth="1"/>
    <col min="2" max="2" width="7.28515625" style="58" bestFit="1" customWidth="1"/>
    <col min="3" max="3" width="67.42578125" style="79" bestFit="1" customWidth="1"/>
    <col min="4" max="6" width="15.7109375" style="80" customWidth="1"/>
    <col min="7" max="9" width="9.140625" style="58"/>
    <col min="10" max="10" width="13.7109375" style="58" customWidth="1"/>
    <col min="11" max="16384" width="9.140625" style="58"/>
  </cols>
  <sheetData>
    <row r="1" spans="1:10" ht="111.75" customHeight="1" x14ac:dyDescent="0.3">
      <c r="A1" s="56"/>
      <c r="B1" s="56"/>
      <c r="C1" s="81"/>
      <c r="D1" s="57"/>
      <c r="E1" s="183" t="s">
        <v>189</v>
      </c>
      <c r="F1" s="183"/>
    </row>
    <row r="2" spans="1:10" ht="18.75" x14ac:dyDescent="0.3">
      <c r="A2" s="56"/>
      <c r="B2" s="56"/>
      <c r="C2" s="59"/>
      <c r="D2" s="57"/>
      <c r="E2" s="57"/>
      <c r="F2" s="57"/>
    </row>
    <row r="3" spans="1:10" ht="62.25" customHeight="1" x14ac:dyDescent="0.3">
      <c r="A3" s="56"/>
      <c r="B3" s="184" t="s">
        <v>337</v>
      </c>
      <c r="C3" s="184"/>
      <c r="D3" s="184"/>
      <c r="E3" s="184"/>
      <c r="F3" s="184"/>
      <c r="J3" s="60"/>
    </row>
    <row r="4" spans="1:10" ht="18.75" x14ac:dyDescent="0.3">
      <c r="A4" s="56"/>
      <c r="B4" s="56"/>
      <c r="C4" s="59"/>
      <c r="D4" s="57"/>
      <c r="E4" s="57"/>
      <c r="F4" s="61" t="s">
        <v>190</v>
      </c>
    </row>
    <row r="5" spans="1:10" ht="39" customHeight="1" x14ac:dyDescent="0.3">
      <c r="A5" s="56"/>
      <c r="B5" s="62" t="s">
        <v>1</v>
      </c>
      <c r="C5" s="62" t="s">
        <v>191</v>
      </c>
      <c r="D5" s="62" t="s">
        <v>192</v>
      </c>
      <c r="E5" s="62" t="s">
        <v>193</v>
      </c>
      <c r="F5" s="62" t="s">
        <v>194</v>
      </c>
    </row>
    <row r="6" spans="1:10" ht="18.75" x14ac:dyDescent="0.3">
      <c r="A6" s="56"/>
      <c r="B6" s="63">
        <v>1</v>
      </c>
      <c r="C6" s="63">
        <v>2</v>
      </c>
      <c r="D6" s="63">
        <v>3</v>
      </c>
      <c r="E6" s="63">
        <v>4</v>
      </c>
      <c r="F6" s="63">
        <v>5</v>
      </c>
    </row>
    <row r="7" spans="1:10" ht="36" x14ac:dyDescent="0.3">
      <c r="A7" s="56"/>
      <c r="B7" s="63" t="s">
        <v>181</v>
      </c>
      <c r="C7" s="64" t="s">
        <v>195</v>
      </c>
      <c r="D7" s="65">
        <f>D8+D9+D10+D11+D12+D21</f>
        <v>2717.4300000000003</v>
      </c>
      <c r="E7" s="65">
        <f>E8+E9+E10+E11+E12+E21</f>
        <v>6175.6570000000002</v>
      </c>
      <c r="F7" s="65">
        <f t="shared" ref="F7" si="0">F8+F9+F10+F11+F12+F21</f>
        <v>1192.569</v>
      </c>
    </row>
    <row r="8" spans="1:10" ht="15.75" customHeight="1" x14ac:dyDescent="0.3">
      <c r="A8" s="56"/>
      <c r="B8" s="66" t="s">
        <v>196</v>
      </c>
      <c r="C8" s="67" t="s">
        <v>197</v>
      </c>
      <c r="D8" s="68">
        <v>0</v>
      </c>
      <c r="E8" s="68">
        <v>0</v>
      </c>
      <c r="F8" s="68">
        <v>2.38</v>
      </c>
      <c r="J8" s="69"/>
    </row>
    <row r="9" spans="1:10" ht="20.25" x14ac:dyDescent="0.3">
      <c r="A9" s="56"/>
      <c r="B9" s="63" t="s">
        <v>198</v>
      </c>
      <c r="C9" s="64" t="s">
        <v>199</v>
      </c>
      <c r="D9" s="68"/>
      <c r="E9" s="68"/>
      <c r="F9" s="68"/>
      <c r="H9" s="70"/>
    </row>
    <row r="10" spans="1:10" ht="18.75" x14ac:dyDescent="0.3">
      <c r="A10" s="56"/>
      <c r="B10" s="63" t="s">
        <v>200</v>
      </c>
      <c r="C10" s="64" t="s">
        <v>201</v>
      </c>
      <c r="D10" s="68">
        <v>923.91700000000003</v>
      </c>
      <c r="E10" s="68">
        <v>2099.732</v>
      </c>
      <c r="F10" s="68">
        <v>895.39700000000005</v>
      </c>
    </row>
    <row r="11" spans="1:10" ht="18.75" x14ac:dyDescent="0.3">
      <c r="A11" s="56"/>
      <c r="B11" s="63" t="s">
        <v>202</v>
      </c>
      <c r="C11" s="64" t="s">
        <v>203</v>
      </c>
      <c r="D11" s="68">
        <v>271.61200000000002</v>
      </c>
      <c r="E11" s="68">
        <v>617.697</v>
      </c>
      <c r="F11" s="68">
        <v>277.25299999999999</v>
      </c>
    </row>
    <row r="12" spans="1:10" ht="18.75" x14ac:dyDescent="0.3">
      <c r="A12" s="56"/>
      <c r="B12" s="63" t="s">
        <v>204</v>
      </c>
      <c r="C12" s="64" t="s">
        <v>205</v>
      </c>
      <c r="D12" s="68">
        <v>1521.9010000000001</v>
      </c>
      <c r="E12" s="65">
        <f>E13+E14+E15</f>
        <v>3458.2280000000001</v>
      </c>
      <c r="F12" s="65">
        <f t="shared" ref="F12" si="1">F13+F14+F15</f>
        <v>17.539000000000001</v>
      </c>
    </row>
    <row r="13" spans="1:10" ht="18.75" x14ac:dyDescent="0.3">
      <c r="A13" s="56"/>
      <c r="B13" s="66" t="s">
        <v>206</v>
      </c>
      <c r="C13" s="64" t="s">
        <v>207</v>
      </c>
      <c r="D13" s="68"/>
      <c r="E13" s="68"/>
      <c r="F13" s="68">
        <v>0</v>
      </c>
    </row>
    <row r="14" spans="1:10" ht="36" x14ac:dyDescent="0.3">
      <c r="A14" s="56"/>
      <c r="B14" s="63" t="s">
        <v>208</v>
      </c>
      <c r="C14" s="64" t="s">
        <v>209</v>
      </c>
      <c r="D14" s="68"/>
      <c r="E14" s="68"/>
      <c r="F14" s="68">
        <v>2.1179999999999999</v>
      </c>
    </row>
    <row r="15" spans="1:10" ht="36" x14ac:dyDescent="0.3">
      <c r="A15" s="56"/>
      <c r="B15" s="63" t="s">
        <v>210</v>
      </c>
      <c r="C15" s="64" t="s">
        <v>211</v>
      </c>
      <c r="D15" s="68">
        <f>D16+D17+D18+D19+D20</f>
        <v>1522</v>
      </c>
      <c r="E15" s="68">
        <f t="shared" ref="E15:F15" si="2">E16+E17+E18+E19+E20</f>
        <v>3458.2280000000001</v>
      </c>
      <c r="F15" s="68">
        <f t="shared" si="2"/>
        <v>15.421000000000001</v>
      </c>
    </row>
    <row r="16" spans="1:10" ht="36" x14ac:dyDescent="0.3">
      <c r="A16" s="56"/>
      <c r="B16" s="63" t="s">
        <v>212</v>
      </c>
      <c r="C16" s="64" t="s">
        <v>213</v>
      </c>
      <c r="D16" s="68"/>
      <c r="E16" s="68"/>
      <c r="F16" s="68"/>
    </row>
    <row r="17" spans="1:10" ht="36" x14ac:dyDescent="0.3">
      <c r="A17" s="56"/>
      <c r="B17" s="63" t="s">
        <v>214</v>
      </c>
      <c r="C17" s="64" t="s">
        <v>215</v>
      </c>
      <c r="D17" s="68"/>
      <c r="E17" s="68"/>
      <c r="F17" s="68"/>
    </row>
    <row r="18" spans="1:10" ht="54" x14ac:dyDescent="0.3">
      <c r="A18" s="56"/>
      <c r="B18" s="63" t="s">
        <v>216</v>
      </c>
      <c r="C18" s="64" t="s">
        <v>217</v>
      </c>
      <c r="D18" s="68"/>
      <c r="E18" s="68"/>
      <c r="F18" s="68"/>
      <c r="J18" s="69"/>
    </row>
    <row r="19" spans="1:10" ht="36" x14ac:dyDescent="0.3">
      <c r="A19" s="56"/>
      <c r="B19" s="63" t="s">
        <v>218</v>
      </c>
      <c r="C19" s="64" t="s">
        <v>219</v>
      </c>
      <c r="D19" s="68"/>
      <c r="E19" s="68"/>
      <c r="F19" s="68">
        <v>0.223</v>
      </c>
    </row>
    <row r="20" spans="1:10" ht="36" x14ac:dyDescent="0.3">
      <c r="A20" s="56"/>
      <c r="B20" s="63" t="s">
        <v>220</v>
      </c>
      <c r="C20" s="64" t="s">
        <v>221</v>
      </c>
      <c r="D20" s="68">
        <v>1522</v>
      </c>
      <c r="E20" s="68">
        <v>3458.2280000000001</v>
      </c>
      <c r="F20" s="68">
        <v>15.198</v>
      </c>
    </row>
    <row r="21" spans="1:10" ht="18.75" x14ac:dyDescent="0.3">
      <c r="A21" s="56"/>
      <c r="B21" s="63" t="s">
        <v>222</v>
      </c>
      <c r="C21" s="64" t="s">
        <v>223</v>
      </c>
      <c r="D21" s="68">
        <f>D22+D23+D24+D25</f>
        <v>0</v>
      </c>
      <c r="E21" s="65">
        <f>E22+E23+E24+E25</f>
        <v>0</v>
      </c>
      <c r="F21" s="65">
        <f t="shared" ref="F21" si="3">F22+F23+F24+F25</f>
        <v>0</v>
      </c>
    </row>
    <row r="22" spans="1:10" ht="18.75" x14ac:dyDescent="0.3">
      <c r="A22" s="56"/>
      <c r="B22" s="63" t="s">
        <v>224</v>
      </c>
      <c r="C22" s="64" t="s">
        <v>225</v>
      </c>
      <c r="D22" s="68"/>
      <c r="E22" s="68"/>
      <c r="F22" s="68"/>
    </row>
    <row r="23" spans="1:10" ht="18.75" x14ac:dyDescent="0.3">
      <c r="A23" s="56"/>
      <c r="B23" s="63" t="s">
        <v>226</v>
      </c>
      <c r="C23" s="64" t="s">
        <v>227</v>
      </c>
      <c r="D23" s="68"/>
      <c r="E23" s="68"/>
      <c r="F23" s="68"/>
    </row>
    <row r="24" spans="1:10" ht="18.75" x14ac:dyDescent="0.3">
      <c r="A24" s="56"/>
      <c r="B24" s="63" t="s">
        <v>228</v>
      </c>
      <c r="C24" s="64" t="s">
        <v>229</v>
      </c>
      <c r="D24" s="68"/>
      <c r="E24" s="68"/>
      <c r="F24" s="68"/>
    </row>
    <row r="25" spans="1:10" ht="36" x14ac:dyDescent="0.3">
      <c r="A25" s="56"/>
      <c r="B25" s="63" t="s">
        <v>230</v>
      </c>
      <c r="C25" s="64" t="s">
        <v>231</v>
      </c>
      <c r="D25" s="68"/>
      <c r="E25" s="68"/>
      <c r="F25" s="68"/>
    </row>
    <row r="26" spans="1:10" ht="18.75" x14ac:dyDescent="0.3">
      <c r="A26" s="56"/>
      <c r="B26" s="71"/>
      <c r="C26" s="72"/>
      <c r="D26" s="71"/>
      <c r="E26" s="71"/>
      <c r="F26" s="71"/>
    </row>
    <row r="27" spans="1:10" ht="18.75" hidden="1" outlineLevel="1" x14ac:dyDescent="0.3">
      <c r="A27" s="56"/>
      <c r="B27" s="71"/>
      <c r="C27" s="72" t="s">
        <v>232</v>
      </c>
      <c r="D27" s="71"/>
      <c r="E27" s="71"/>
      <c r="F27" s="71"/>
    </row>
    <row r="28" spans="1:10" ht="36" hidden="1" outlineLevel="1" x14ac:dyDescent="0.3">
      <c r="A28" s="56"/>
      <c r="B28" s="56"/>
      <c r="C28" s="59"/>
      <c r="D28" s="62" t="s">
        <v>192</v>
      </c>
      <c r="E28" s="62" t="s">
        <v>193</v>
      </c>
      <c r="F28" s="62" t="s">
        <v>194</v>
      </c>
    </row>
    <row r="29" spans="1:10" ht="18.75" hidden="1" outlineLevel="1" x14ac:dyDescent="0.3">
      <c r="A29" s="56"/>
      <c r="B29" s="56"/>
      <c r="C29" s="73" t="s">
        <v>233</v>
      </c>
      <c r="D29" s="74">
        <f>D30+D32+D34+D35</f>
        <v>5989.6769999999997</v>
      </c>
      <c r="E29" s="75">
        <f>E30+E32+E34+E35</f>
        <v>5306.2282399999995</v>
      </c>
      <c r="F29" s="75">
        <f>F30+F32+F34+F35</f>
        <v>2879.8141499999997</v>
      </c>
    </row>
    <row r="30" spans="1:10" ht="18.75" hidden="1" outlineLevel="1" x14ac:dyDescent="0.3">
      <c r="A30" s="56"/>
      <c r="B30" s="56"/>
      <c r="C30" s="76" t="s">
        <v>234</v>
      </c>
      <c r="D30" s="77">
        <f>5.783816*1000</f>
        <v>5783.8159999999998</v>
      </c>
      <c r="E30" s="78">
        <f>3055.91237+0.4315+1834.88085+113.24929</f>
        <v>5004.4740099999999</v>
      </c>
      <c r="F30" s="78">
        <f>2094.28421+627.93091</f>
        <v>2722.2151199999998</v>
      </c>
    </row>
    <row r="31" spans="1:10" ht="18.75" hidden="1" outlineLevel="1" x14ac:dyDescent="0.3">
      <c r="A31" s="56"/>
      <c r="B31" s="56"/>
      <c r="C31" s="76" t="s">
        <v>235</v>
      </c>
      <c r="D31" s="77">
        <f>5.780643*1000</f>
        <v>5780.643</v>
      </c>
      <c r="E31" s="78">
        <f>3055.91237+1834.88055</f>
        <v>4890.7929199999999</v>
      </c>
      <c r="F31" s="78">
        <v>2094.2842099999998</v>
      </c>
    </row>
    <row r="32" spans="1:10" ht="18.75" hidden="1" outlineLevel="1" x14ac:dyDescent="0.3">
      <c r="A32" s="56"/>
      <c r="B32" s="56"/>
      <c r="C32" s="76" t="s">
        <v>236</v>
      </c>
      <c r="D32" s="77">
        <f>0.166879*1000</f>
        <v>166.87899999999999</v>
      </c>
      <c r="E32" s="78">
        <f>0.39796+233.15528+0.261</f>
        <v>233.81424000000001</v>
      </c>
      <c r="F32" s="78">
        <f>28.1618+14.10085+90.73888</f>
        <v>133.00153</v>
      </c>
    </row>
    <row r="33" spans="1:6" ht="18.75" hidden="1" outlineLevel="1" x14ac:dyDescent="0.3">
      <c r="A33" s="56"/>
      <c r="B33" s="56"/>
      <c r="C33" s="76" t="s">
        <v>237</v>
      </c>
      <c r="D33" s="77">
        <f>0*1000</f>
        <v>0</v>
      </c>
      <c r="E33" s="78">
        <v>0.39795999999999998</v>
      </c>
      <c r="F33" s="78">
        <v>14.1</v>
      </c>
    </row>
    <row r="34" spans="1:6" ht="18.75" hidden="1" outlineLevel="1" x14ac:dyDescent="0.3">
      <c r="A34" s="56"/>
      <c r="B34" s="56"/>
      <c r="C34" s="76" t="s">
        <v>238</v>
      </c>
      <c r="D34" s="77">
        <f>0.038535*1000</f>
        <v>38.534999999999997</v>
      </c>
      <c r="E34" s="78">
        <v>45.478009999999998</v>
      </c>
      <c r="F34" s="78">
        <v>6.5593300000000001</v>
      </c>
    </row>
    <row r="35" spans="1:6" ht="18.75" hidden="1" outlineLevel="1" x14ac:dyDescent="0.3">
      <c r="A35" s="56"/>
      <c r="B35" s="56"/>
      <c r="C35" s="76" t="s">
        <v>239</v>
      </c>
      <c r="D35" s="77">
        <f>0.000447*1000</f>
        <v>0.44700000000000001</v>
      </c>
      <c r="E35" s="78">
        <f>12.44981+10.01217</f>
        <v>22.461979999999997</v>
      </c>
      <c r="F35" s="78">
        <v>18.038170000000001</v>
      </c>
    </row>
    <row r="36" spans="1:6" ht="18.75" hidden="1" outlineLevel="1" x14ac:dyDescent="0.3">
      <c r="A36" s="56"/>
      <c r="B36" s="56"/>
      <c r="C36" s="76" t="s">
        <v>240</v>
      </c>
      <c r="D36" s="77">
        <v>0</v>
      </c>
      <c r="E36" s="78">
        <v>0</v>
      </c>
      <c r="F36" s="78">
        <v>0</v>
      </c>
    </row>
    <row r="37" spans="1:6" ht="18.75" collapsed="1" x14ac:dyDescent="0.3">
      <c r="A37" s="56"/>
      <c r="B37" s="56"/>
      <c r="C37" s="59"/>
      <c r="D37" s="57"/>
      <c r="E37" s="57"/>
      <c r="F37" s="57"/>
    </row>
    <row r="38" spans="1:6" ht="18.75" x14ac:dyDescent="0.3">
      <c r="A38" s="56"/>
      <c r="B38" s="56"/>
      <c r="C38" s="59"/>
      <c r="D38" s="57"/>
      <c r="E38" s="57"/>
      <c r="F38" s="57"/>
    </row>
    <row r="39" spans="1:6" ht="18.75" x14ac:dyDescent="0.3">
      <c r="A39" s="56"/>
      <c r="B39" s="56"/>
      <c r="C39" s="59" t="s">
        <v>241</v>
      </c>
      <c r="D39" s="57"/>
      <c r="E39" s="57"/>
      <c r="F39" s="57"/>
    </row>
    <row r="40" spans="1:6" ht="18.75" x14ac:dyDescent="0.3">
      <c r="A40" s="56"/>
      <c r="B40" s="56"/>
      <c r="C40" s="59"/>
      <c r="D40" s="57"/>
      <c r="E40" s="57"/>
      <c r="F40" s="57"/>
    </row>
    <row r="41" spans="1:6" ht="18.75" x14ac:dyDescent="0.3">
      <c r="A41" s="56"/>
      <c r="B41" s="56"/>
      <c r="C41" s="59" t="s">
        <v>242</v>
      </c>
      <c r="D41" s="57"/>
      <c r="E41" s="57"/>
      <c r="F41" s="57"/>
    </row>
    <row r="42" spans="1:6" ht="18.75" x14ac:dyDescent="0.3">
      <c r="A42" s="56"/>
      <c r="B42" s="56"/>
      <c r="C42" s="59"/>
      <c r="D42" s="57"/>
      <c r="E42" s="57"/>
      <c r="F42" s="57"/>
    </row>
    <row r="43" spans="1:6" ht="18.75" x14ac:dyDescent="0.3">
      <c r="A43" s="56"/>
      <c r="B43" s="56"/>
      <c r="C43" s="59"/>
      <c r="D43" s="57"/>
      <c r="E43" s="57"/>
      <c r="F43" s="57"/>
    </row>
  </sheetData>
  <mergeCells count="2">
    <mergeCell ref="E1:F1"/>
    <mergeCell ref="B3:F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60" zoomScaleNormal="100" workbookViewId="0">
      <selection activeCell="C9" sqref="C9"/>
    </sheetView>
  </sheetViews>
  <sheetFormatPr defaultRowHeight="15" x14ac:dyDescent="0.25"/>
  <cols>
    <col min="1" max="1" width="5" customWidth="1"/>
    <col min="2" max="2" width="53.28515625" customWidth="1"/>
    <col min="3" max="5" width="15.7109375" customWidth="1"/>
  </cols>
  <sheetData>
    <row r="1" spans="1:5" ht="102.75" customHeight="1" x14ac:dyDescent="0.25">
      <c r="A1" s="56"/>
      <c r="B1" s="81"/>
      <c r="C1" s="57"/>
      <c r="D1" s="185" t="s">
        <v>189</v>
      </c>
      <c r="E1" s="185"/>
    </row>
    <row r="2" spans="1:5" ht="41.25" customHeight="1" x14ac:dyDescent="0.25">
      <c r="A2" s="186" t="s">
        <v>342</v>
      </c>
      <c r="B2" s="186"/>
      <c r="C2" s="186"/>
      <c r="D2" s="186"/>
      <c r="E2" s="186"/>
    </row>
    <row r="3" spans="1:5" ht="16.5" x14ac:dyDescent="0.3">
      <c r="A3" s="58"/>
      <c r="B3" s="79"/>
      <c r="C3" s="80"/>
      <c r="D3" s="80"/>
      <c r="E3" s="107" t="s">
        <v>190</v>
      </c>
    </row>
    <row r="4" spans="1:5" ht="33" x14ac:dyDescent="0.25">
      <c r="A4" s="114" t="s">
        <v>1</v>
      </c>
      <c r="B4" s="114" t="s">
        <v>191</v>
      </c>
      <c r="C4" s="114" t="s">
        <v>192</v>
      </c>
      <c r="D4" s="114" t="s">
        <v>193</v>
      </c>
      <c r="E4" s="114" t="s">
        <v>194</v>
      </c>
    </row>
    <row r="5" spans="1:5" ht="16.5" x14ac:dyDescent="0.25">
      <c r="A5" s="108">
        <v>1</v>
      </c>
      <c r="B5" s="108">
        <v>2</v>
      </c>
      <c r="C5" s="108">
        <v>3</v>
      </c>
      <c r="D5" s="108">
        <v>4</v>
      </c>
      <c r="E5" s="108">
        <v>5</v>
      </c>
    </row>
    <row r="6" spans="1:5" s="111" customFormat="1" ht="34.5" customHeight="1" x14ac:dyDescent="0.25">
      <c r="A6" s="108" t="s">
        <v>181</v>
      </c>
      <c r="B6" s="109" t="s">
        <v>195</v>
      </c>
      <c r="C6" s="110">
        <f>C7+C8+C9+C10+C11+C20</f>
        <v>3485.5699999999997</v>
      </c>
      <c r="D6" s="110">
        <f>D7+D8+D9+D10+D11+D20</f>
        <v>7921.3429999999998</v>
      </c>
      <c r="E6" s="110">
        <f t="shared" ref="E6" si="0">E7+E8+E9+E10+E11+E20</f>
        <v>1529.6790000000001</v>
      </c>
    </row>
    <row r="7" spans="1:5" s="111" customFormat="1" ht="16.5" x14ac:dyDescent="0.25">
      <c r="A7" s="112" t="s">
        <v>196</v>
      </c>
      <c r="B7" s="113" t="s">
        <v>197</v>
      </c>
      <c r="C7" s="47">
        <v>0</v>
      </c>
      <c r="D7" s="47">
        <v>0</v>
      </c>
      <c r="E7" s="47">
        <v>3.0579999999999998</v>
      </c>
    </row>
    <row r="8" spans="1:5" s="111" customFormat="1" ht="16.5" x14ac:dyDescent="0.25">
      <c r="A8" s="108" t="s">
        <v>198</v>
      </c>
      <c r="B8" s="109" t="s">
        <v>199</v>
      </c>
      <c r="C8" s="47"/>
      <c r="D8" s="47"/>
      <c r="E8" s="47"/>
    </row>
    <row r="9" spans="1:5" s="111" customFormat="1" ht="16.5" x14ac:dyDescent="0.25">
      <c r="A9" s="108" t="s">
        <v>200</v>
      </c>
      <c r="B9" s="109" t="s">
        <v>201</v>
      </c>
      <c r="C9" s="47">
        <v>1185.0830000000001</v>
      </c>
      <c r="D9" s="47">
        <v>2693.268</v>
      </c>
      <c r="E9" s="47">
        <v>1148.501</v>
      </c>
    </row>
    <row r="10" spans="1:5" s="111" customFormat="1" ht="16.5" x14ac:dyDescent="0.25">
      <c r="A10" s="108" t="s">
        <v>202</v>
      </c>
      <c r="B10" s="109" t="s">
        <v>203</v>
      </c>
      <c r="C10" s="47">
        <v>348.38799999999998</v>
      </c>
      <c r="D10" s="47">
        <v>792.303</v>
      </c>
      <c r="E10" s="47">
        <v>355.62400000000002</v>
      </c>
    </row>
    <row r="11" spans="1:5" s="111" customFormat="1" ht="16.5" x14ac:dyDescent="0.25">
      <c r="A11" s="108" t="s">
        <v>204</v>
      </c>
      <c r="B11" s="109" t="s">
        <v>205</v>
      </c>
      <c r="C11" s="47">
        <f>C12+C13+C14</f>
        <v>1952.0989999999999</v>
      </c>
      <c r="D11" s="110">
        <f>D12+D13+D14</f>
        <v>4435.7719999999999</v>
      </c>
      <c r="E11" s="110">
        <f t="shared" ref="E11" si="1">E12+E13+E14</f>
        <v>22.495999999999999</v>
      </c>
    </row>
    <row r="12" spans="1:5" s="111" customFormat="1" ht="33" x14ac:dyDescent="0.25">
      <c r="A12" s="112" t="s">
        <v>206</v>
      </c>
      <c r="B12" s="109" t="s">
        <v>207</v>
      </c>
      <c r="C12" s="47"/>
      <c r="D12" s="47"/>
      <c r="E12" s="47"/>
    </row>
    <row r="13" spans="1:5" s="111" customFormat="1" ht="33" x14ac:dyDescent="0.25">
      <c r="A13" s="108" t="s">
        <v>208</v>
      </c>
      <c r="B13" s="109" t="s">
        <v>209</v>
      </c>
      <c r="C13" s="47"/>
      <c r="D13" s="47"/>
      <c r="E13" s="47">
        <v>2.7170000000000001</v>
      </c>
    </row>
    <row r="14" spans="1:5" s="111" customFormat="1" ht="33" x14ac:dyDescent="0.25">
      <c r="A14" s="108" t="s">
        <v>210</v>
      </c>
      <c r="B14" s="109" t="s">
        <v>211</v>
      </c>
      <c r="C14" s="47">
        <f>C15+C16+C17+C18+C19</f>
        <v>1952.0989999999999</v>
      </c>
      <c r="D14" s="47">
        <f t="shared" ref="D14:E14" si="2">D15+D16+D17+D18+D19</f>
        <v>4435.7719999999999</v>
      </c>
      <c r="E14" s="47">
        <f t="shared" si="2"/>
        <v>19.779</v>
      </c>
    </row>
    <row r="15" spans="1:5" s="111" customFormat="1" ht="33" x14ac:dyDescent="0.25">
      <c r="A15" s="108" t="s">
        <v>212</v>
      </c>
      <c r="B15" s="109" t="s">
        <v>213</v>
      </c>
      <c r="C15" s="47"/>
      <c r="D15" s="47"/>
      <c r="E15" s="47"/>
    </row>
    <row r="16" spans="1:5" s="111" customFormat="1" ht="33" x14ac:dyDescent="0.25">
      <c r="A16" s="108" t="s">
        <v>214</v>
      </c>
      <c r="B16" s="109" t="s">
        <v>215</v>
      </c>
      <c r="C16" s="47"/>
      <c r="D16" s="47"/>
      <c r="E16" s="47"/>
    </row>
    <row r="17" spans="1:5" s="111" customFormat="1" ht="49.5" x14ac:dyDescent="0.25">
      <c r="A17" s="108" t="s">
        <v>216</v>
      </c>
      <c r="B17" s="109" t="s">
        <v>217</v>
      </c>
      <c r="C17" s="47"/>
      <c r="D17" s="47"/>
      <c r="E17" s="47"/>
    </row>
    <row r="18" spans="1:5" s="111" customFormat="1" ht="33" x14ac:dyDescent="0.25">
      <c r="A18" s="108" t="s">
        <v>218</v>
      </c>
      <c r="B18" s="109" t="s">
        <v>219</v>
      </c>
      <c r="C18" s="47"/>
      <c r="D18" s="47"/>
      <c r="E18" s="47">
        <v>0.28499999999999998</v>
      </c>
    </row>
    <row r="19" spans="1:5" s="111" customFormat="1" ht="33" x14ac:dyDescent="0.25">
      <c r="A19" s="108" t="s">
        <v>220</v>
      </c>
      <c r="B19" s="109" t="s">
        <v>221</v>
      </c>
      <c r="C19" s="47">
        <v>1952.0989999999999</v>
      </c>
      <c r="D19" s="47">
        <v>4435.7719999999999</v>
      </c>
      <c r="E19" s="47">
        <v>19.494</v>
      </c>
    </row>
    <row r="20" spans="1:5" s="111" customFormat="1" ht="16.5" x14ac:dyDescent="0.25">
      <c r="A20" s="108" t="s">
        <v>222</v>
      </c>
      <c r="B20" s="109" t="s">
        <v>223</v>
      </c>
      <c r="C20" s="47">
        <f>C21+C22+C23+C24</f>
        <v>0</v>
      </c>
      <c r="D20" s="110">
        <f>D21+D22+D23+D24</f>
        <v>0</v>
      </c>
      <c r="E20" s="110">
        <f t="shared" ref="E20" si="3">E21+E22+E23+E24</f>
        <v>0</v>
      </c>
    </row>
    <row r="21" spans="1:5" s="111" customFormat="1" ht="33" x14ac:dyDescent="0.25">
      <c r="A21" s="108" t="s">
        <v>224</v>
      </c>
      <c r="B21" s="109" t="s">
        <v>225</v>
      </c>
      <c r="C21" s="47"/>
      <c r="D21" s="47"/>
      <c r="E21" s="47"/>
    </row>
    <row r="22" spans="1:5" s="111" customFormat="1" ht="33" x14ac:dyDescent="0.25">
      <c r="A22" s="108" t="s">
        <v>226</v>
      </c>
      <c r="B22" s="109" t="s">
        <v>336</v>
      </c>
      <c r="C22" s="47"/>
      <c r="D22" s="47"/>
      <c r="E22" s="47"/>
    </row>
    <row r="23" spans="1:5" s="111" customFormat="1" ht="33" x14ac:dyDescent="0.25">
      <c r="A23" s="108" t="s">
        <v>228</v>
      </c>
      <c r="B23" s="109" t="s">
        <v>229</v>
      </c>
      <c r="C23" s="47"/>
      <c r="D23" s="47"/>
      <c r="E23" s="47"/>
    </row>
    <row r="24" spans="1:5" s="111" customFormat="1" ht="33" x14ac:dyDescent="0.25">
      <c r="A24" s="108" t="s">
        <v>230</v>
      </c>
      <c r="B24" s="109" t="s">
        <v>231</v>
      </c>
      <c r="C24" s="47"/>
      <c r="D24" s="47"/>
      <c r="E24" s="47"/>
    </row>
  </sheetData>
  <mergeCells count="2">
    <mergeCell ref="D1:E1"/>
    <mergeCell ref="A2:E2"/>
  </mergeCells>
  <pageMargins left="0.7" right="0.7" top="0.75" bottom="0.75" header="0.3" footer="0.3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"/>
  <sheetViews>
    <sheetView view="pageBreakPreview" zoomScaleNormal="100" zoomScaleSheetLayoutView="100" workbookViewId="0">
      <selection activeCell="G8" sqref="G8"/>
    </sheetView>
  </sheetViews>
  <sheetFormatPr defaultRowHeight="16.5" x14ac:dyDescent="0.3"/>
  <cols>
    <col min="1" max="1" width="3.5703125" style="39" customWidth="1"/>
    <col min="2" max="2" width="5.5703125" style="39" customWidth="1"/>
    <col min="3" max="3" width="30.42578125" style="39" customWidth="1"/>
    <col min="4" max="4" width="55.5703125" style="39" customWidth="1"/>
    <col min="5" max="5" width="20.42578125" style="39" customWidth="1"/>
    <col min="6" max="16384" width="9.140625" style="39"/>
  </cols>
  <sheetData>
    <row r="2" spans="2:5" ht="81" customHeight="1" x14ac:dyDescent="0.3">
      <c r="B2" s="177" t="s">
        <v>246</v>
      </c>
      <c r="C2" s="177"/>
      <c r="D2" s="177"/>
      <c r="E2" s="177"/>
    </row>
    <row r="4" spans="2:5" x14ac:dyDescent="0.3">
      <c r="B4" s="82" t="s">
        <v>243</v>
      </c>
      <c r="C4" s="82" t="s">
        <v>244</v>
      </c>
      <c r="D4" s="82" t="s">
        <v>245</v>
      </c>
      <c r="E4" s="82" t="s">
        <v>309</v>
      </c>
    </row>
    <row r="5" spans="2:5" ht="49.5" x14ac:dyDescent="0.3">
      <c r="B5" s="116">
        <v>1</v>
      </c>
      <c r="C5" s="116" t="s">
        <v>338</v>
      </c>
      <c r="D5" s="115" t="s">
        <v>334</v>
      </c>
      <c r="E5" s="115" t="s">
        <v>335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view="pageBreakPreview" zoomScale="80" zoomScaleNormal="100" zoomScaleSheetLayoutView="80" workbookViewId="0">
      <selection activeCell="E12" sqref="E12"/>
    </sheetView>
  </sheetViews>
  <sheetFormatPr defaultRowHeight="16.5" x14ac:dyDescent="0.3"/>
  <cols>
    <col min="1" max="1" width="5.7109375" style="39" customWidth="1"/>
    <col min="2" max="2" width="6.140625" style="87" customWidth="1"/>
    <col min="3" max="3" width="47.42578125" style="39" customWidth="1"/>
    <col min="4" max="4" width="20.140625" style="39" customWidth="1"/>
    <col min="5" max="5" width="18.5703125" style="39" customWidth="1"/>
    <col min="6" max="6" width="20.85546875" style="39" customWidth="1"/>
    <col min="7" max="16384" width="9.140625" style="39"/>
  </cols>
  <sheetData>
    <row r="1" spans="2:6" x14ac:dyDescent="0.3">
      <c r="E1" s="187" t="s">
        <v>258</v>
      </c>
      <c r="F1" s="187"/>
    </row>
    <row r="2" spans="2:6" ht="53.25" customHeight="1" x14ac:dyDescent="0.3">
      <c r="E2" s="178" t="s">
        <v>270</v>
      </c>
      <c r="F2" s="178"/>
    </row>
    <row r="3" spans="2:6" x14ac:dyDescent="0.3">
      <c r="E3" s="90"/>
      <c r="F3" s="90"/>
    </row>
    <row r="4" spans="2:6" x14ac:dyDescent="0.3">
      <c r="C4" s="187" t="s">
        <v>247</v>
      </c>
      <c r="D4" s="187"/>
      <c r="E4" s="187"/>
      <c r="F4" s="187"/>
    </row>
    <row r="5" spans="2:6" x14ac:dyDescent="0.3">
      <c r="C5" s="187" t="s">
        <v>259</v>
      </c>
      <c r="D5" s="187"/>
      <c r="E5" s="187"/>
      <c r="F5" s="187"/>
    </row>
    <row r="6" spans="2:6" x14ac:dyDescent="0.3">
      <c r="C6" s="187" t="s">
        <v>260</v>
      </c>
      <c r="D6" s="187"/>
      <c r="E6" s="187"/>
      <c r="F6" s="187"/>
    </row>
    <row r="7" spans="2:6" x14ac:dyDescent="0.3">
      <c r="C7" s="187" t="s">
        <v>261</v>
      </c>
      <c r="D7" s="187"/>
      <c r="E7" s="187"/>
      <c r="F7" s="187"/>
    </row>
    <row r="9" spans="2:6" ht="167.25" customHeight="1" x14ac:dyDescent="0.3">
      <c r="B9" s="88"/>
      <c r="C9" s="83"/>
      <c r="D9" s="84" t="s">
        <v>268</v>
      </c>
      <c r="E9" s="84" t="s">
        <v>269</v>
      </c>
      <c r="F9" s="84" t="s">
        <v>262</v>
      </c>
    </row>
    <row r="10" spans="2:6" x14ac:dyDescent="0.3">
      <c r="B10" s="88" t="s">
        <v>181</v>
      </c>
      <c r="C10" s="89" t="s">
        <v>263</v>
      </c>
      <c r="D10" s="146">
        <f>SUM(D11:D13)</f>
        <v>5438.5466966666672</v>
      </c>
      <c r="E10" s="146">
        <f>SUM(E11:E13)</f>
        <v>2.7093333333333334</v>
      </c>
      <c r="F10" s="146">
        <f>SUM(F11:F13)</f>
        <v>228</v>
      </c>
    </row>
    <row r="11" spans="2:6" x14ac:dyDescent="0.3">
      <c r="B11" s="88"/>
      <c r="C11" s="89" t="s">
        <v>264</v>
      </c>
      <c r="D11" s="135">
        <v>0</v>
      </c>
      <c r="E11" s="135">
        <v>0</v>
      </c>
      <c r="F11" s="135">
        <v>0</v>
      </c>
    </row>
    <row r="12" spans="2:6" x14ac:dyDescent="0.3">
      <c r="B12" s="88"/>
      <c r="C12" s="89" t="s">
        <v>265</v>
      </c>
      <c r="D12" s="135">
        <f>'28а) КЛ'!G216</f>
        <v>5438.5466966666672</v>
      </c>
      <c r="E12" s="172">
        <f>'28а) КЛ'!E216</f>
        <v>2.7093333333333334</v>
      </c>
      <c r="F12" s="135">
        <f>'28а) КЛ'!F216</f>
        <v>228</v>
      </c>
    </row>
    <row r="13" spans="2:6" x14ac:dyDescent="0.3">
      <c r="B13" s="88"/>
      <c r="C13" s="83" t="s">
        <v>266</v>
      </c>
      <c r="D13" s="135">
        <v>0</v>
      </c>
      <c r="E13" s="135">
        <v>0</v>
      </c>
      <c r="F13" s="135">
        <v>0</v>
      </c>
    </row>
    <row r="14" spans="2:6" x14ac:dyDescent="0.3">
      <c r="B14" s="88" t="s">
        <v>183</v>
      </c>
      <c r="C14" s="83" t="s">
        <v>267</v>
      </c>
      <c r="D14" s="146">
        <f>SUM(D15:D17)</f>
        <v>1910.3664649999998</v>
      </c>
      <c r="E14" s="146">
        <f t="shared" ref="E14:F14" si="0">SUM(E15:E17)</f>
        <v>1.4164999999999999</v>
      </c>
      <c r="F14" s="146">
        <f t="shared" si="0"/>
        <v>280.5</v>
      </c>
    </row>
    <row r="15" spans="2:6" x14ac:dyDescent="0.3">
      <c r="B15" s="88"/>
      <c r="C15" s="89" t="s">
        <v>264</v>
      </c>
      <c r="D15" s="135">
        <v>0</v>
      </c>
      <c r="E15" s="135">
        <v>0</v>
      </c>
      <c r="F15" s="135">
        <v>0</v>
      </c>
    </row>
    <row r="16" spans="2:6" x14ac:dyDescent="0.3">
      <c r="B16" s="88"/>
      <c r="C16" s="89" t="s">
        <v>265</v>
      </c>
      <c r="D16" s="135">
        <f>'28а) ВЛ Город'!G211</f>
        <v>1683.2732849999998</v>
      </c>
      <c r="E16" s="172">
        <f>'28а) ВЛ Город'!E211</f>
        <v>1.3034999999999999</v>
      </c>
      <c r="F16" s="135">
        <f>'28а) ВЛ Город'!F211</f>
        <v>168.3</v>
      </c>
    </row>
    <row r="17" spans="2:6" x14ac:dyDescent="0.3">
      <c r="B17" s="88"/>
      <c r="C17" s="83" t="s">
        <v>266</v>
      </c>
      <c r="D17" s="135">
        <f>'28а) ВЛ'!G217</f>
        <v>227.09317999999999</v>
      </c>
      <c r="E17" s="172">
        <f>'28а) ВЛ'!E191</f>
        <v>0.113</v>
      </c>
      <c r="F17" s="135">
        <f>'28а) ВЛ'!F191</f>
        <v>112.2</v>
      </c>
    </row>
  </sheetData>
  <mergeCells count="6">
    <mergeCell ref="C6:F6"/>
    <mergeCell ref="C7:F7"/>
    <mergeCell ref="E2:F2"/>
    <mergeCell ref="E1:F1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2"/>
  <sheetViews>
    <sheetView view="pageBreakPreview" zoomScaleNormal="100" zoomScaleSheetLayoutView="100" workbookViewId="0">
      <selection activeCell="G12" sqref="G12"/>
    </sheetView>
  </sheetViews>
  <sheetFormatPr defaultRowHeight="16.5" x14ac:dyDescent="0.3"/>
  <cols>
    <col min="1" max="1" width="3.28515625" style="39" customWidth="1"/>
    <col min="2" max="2" width="6.140625" style="87" customWidth="1"/>
    <col min="3" max="3" width="47.42578125" style="39" customWidth="1"/>
    <col min="4" max="4" width="20.140625" style="39" customWidth="1"/>
    <col min="5" max="5" width="18.5703125" style="39" customWidth="1"/>
    <col min="6" max="6" width="3.7109375" style="39" customWidth="1"/>
    <col min="7" max="16384" width="9.140625" style="39"/>
  </cols>
  <sheetData>
    <row r="1" spans="2:6" x14ac:dyDescent="0.3">
      <c r="D1" s="187" t="s">
        <v>257</v>
      </c>
      <c r="E1" s="187"/>
    </row>
    <row r="2" spans="2:6" ht="48.75" customHeight="1" x14ac:dyDescent="0.3">
      <c r="D2" s="178" t="s">
        <v>270</v>
      </c>
      <c r="E2" s="178"/>
    </row>
    <row r="3" spans="2:6" x14ac:dyDescent="0.3">
      <c r="D3" s="90"/>
      <c r="E3" s="90"/>
    </row>
    <row r="4" spans="2:6" x14ac:dyDescent="0.3">
      <c r="C4" s="187" t="s">
        <v>247</v>
      </c>
      <c r="D4" s="187"/>
      <c r="E4" s="187"/>
    </row>
    <row r="5" spans="2:6" x14ac:dyDescent="0.3">
      <c r="C5" s="187" t="s">
        <v>248</v>
      </c>
      <c r="D5" s="187"/>
      <c r="E5" s="187"/>
    </row>
    <row r="6" spans="2:6" x14ac:dyDescent="0.3">
      <c r="C6" s="187" t="s">
        <v>249</v>
      </c>
      <c r="D6" s="187"/>
      <c r="E6" s="187"/>
    </row>
    <row r="7" spans="2:6" x14ac:dyDescent="0.3">
      <c r="C7" s="187" t="s">
        <v>250</v>
      </c>
      <c r="D7" s="187"/>
      <c r="E7" s="187"/>
    </row>
    <row r="9" spans="2:6" ht="82.5" x14ac:dyDescent="0.3">
      <c r="B9" s="88"/>
      <c r="C9" s="83"/>
      <c r="D9" s="84" t="s">
        <v>251</v>
      </c>
      <c r="E9" s="84" t="s">
        <v>252</v>
      </c>
    </row>
    <row r="10" spans="2:6" ht="33" x14ac:dyDescent="0.3">
      <c r="B10" s="88" t="s">
        <v>181</v>
      </c>
      <c r="C10" s="89" t="s">
        <v>253</v>
      </c>
      <c r="D10" s="140">
        <v>0</v>
      </c>
      <c r="E10" s="140">
        <v>0</v>
      </c>
    </row>
    <row r="11" spans="2:6" ht="49.5" x14ac:dyDescent="0.3">
      <c r="B11" s="88" t="s">
        <v>183</v>
      </c>
      <c r="C11" s="89" t="s">
        <v>255</v>
      </c>
      <c r="D11" s="140">
        <v>0</v>
      </c>
      <c r="E11" s="140">
        <v>0</v>
      </c>
    </row>
    <row r="12" spans="2:6" ht="33" x14ac:dyDescent="0.3">
      <c r="B12" s="88" t="s">
        <v>254</v>
      </c>
      <c r="C12" s="89" t="s">
        <v>256</v>
      </c>
      <c r="D12" s="167">
        <f>'28а) ПС 35 кВ и выше Городские'!G18+'28а) ПС 35 кВ и выше Городские'!G20</f>
        <v>643154.97327469196</v>
      </c>
      <c r="E12" s="167">
        <f>'28а) ПС 35 кВ и выше Городские'!F18+'28а) ПС 35 кВ и выше Городские'!F20</f>
        <v>82000</v>
      </c>
      <c r="F12" s="163"/>
    </row>
  </sheetData>
  <mergeCells count="6">
    <mergeCell ref="C4:E4"/>
    <mergeCell ref="C5:E5"/>
    <mergeCell ref="C6:E6"/>
    <mergeCell ref="C7:E7"/>
    <mergeCell ref="D1:E1"/>
    <mergeCell ref="D2:E2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topLeftCell="D19" zoomScale="90" zoomScaleNormal="100" zoomScaleSheetLayoutView="90" workbookViewId="0">
      <selection activeCell="V26" sqref="V26"/>
    </sheetView>
  </sheetViews>
  <sheetFormatPr defaultRowHeight="16.5" x14ac:dyDescent="0.3"/>
  <cols>
    <col min="1" max="1" width="4.5703125" style="39" customWidth="1"/>
    <col min="2" max="2" width="5.7109375" style="85" customWidth="1"/>
    <col min="3" max="3" width="35.85546875" style="39" customWidth="1"/>
    <col min="4" max="8" width="9.140625" style="39"/>
    <col min="9" max="9" width="11.42578125" style="39" customWidth="1"/>
    <col min="10" max="16384" width="9.140625" style="39"/>
  </cols>
  <sheetData>
    <row r="1" spans="2:12" x14ac:dyDescent="0.3">
      <c r="J1" s="187" t="s">
        <v>292</v>
      </c>
      <c r="K1" s="187"/>
      <c r="L1" s="187"/>
    </row>
    <row r="2" spans="2:12" ht="68.25" customHeight="1" x14ac:dyDescent="0.3">
      <c r="J2" s="178" t="s">
        <v>270</v>
      </c>
      <c r="K2" s="178"/>
      <c r="L2" s="178"/>
    </row>
    <row r="3" spans="2:12" x14ac:dyDescent="0.3">
      <c r="J3" s="90"/>
      <c r="K3" s="90"/>
      <c r="L3" s="90"/>
    </row>
    <row r="4" spans="2:12" x14ac:dyDescent="0.3">
      <c r="C4" s="187" t="s">
        <v>247</v>
      </c>
      <c r="D4" s="187"/>
      <c r="E4" s="187"/>
      <c r="F4" s="187"/>
      <c r="G4" s="187"/>
      <c r="H4" s="187"/>
      <c r="I4" s="187"/>
      <c r="J4" s="187"/>
      <c r="K4" s="187"/>
      <c r="L4" s="187"/>
    </row>
    <row r="5" spans="2:12" x14ac:dyDescent="0.3">
      <c r="C5" s="187" t="s">
        <v>290</v>
      </c>
      <c r="D5" s="187"/>
      <c r="E5" s="187"/>
      <c r="F5" s="187"/>
      <c r="G5" s="187"/>
      <c r="H5" s="187"/>
      <c r="I5" s="187"/>
      <c r="J5" s="187"/>
      <c r="K5" s="187"/>
      <c r="L5" s="187"/>
    </row>
    <row r="6" spans="2:12" x14ac:dyDescent="0.3">
      <c r="C6" s="187" t="s">
        <v>291</v>
      </c>
      <c r="D6" s="187"/>
      <c r="E6" s="187"/>
      <c r="F6" s="187"/>
      <c r="G6" s="187"/>
      <c r="H6" s="187"/>
      <c r="I6" s="187"/>
      <c r="J6" s="187"/>
      <c r="K6" s="187"/>
      <c r="L6" s="187"/>
    </row>
    <row r="8" spans="2:12" s="91" customFormat="1" ht="32.25" customHeight="1" x14ac:dyDescent="0.25">
      <c r="B8" s="189" t="s">
        <v>271</v>
      </c>
      <c r="C8" s="189"/>
      <c r="D8" s="188" t="s">
        <v>272</v>
      </c>
      <c r="E8" s="188"/>
      <c r="F8" s="188"/>
      <c r="G8" s="188" t="s">
        <v>274</v>
      </c>
      <c r="H8" s="188"/>
      <c r="I8" s="188"/>
      <c r="J8" s="188" t="s">
        <v>275</v>
      </c>
      <c r="K8" s="188"/>
      <c r="L8" s="188"/>
    </row>
    <row r="9" spans="2:12" ht="33" x14ac:dyDescent="0.3">
      <c r="B9" s="189"/>
      <c r="C9" s="189"/>
      <c r="D9" s="88" t="s">
        <v>264</v>
      </c>
      <c r="E9" s="88" t="s">
        <v>265</v>
      </c>
      <c r="F9" s="84" t="s">
        <v>273</v>
      </c>
      <c r="G9" s="88" t="s">
        <v>264</v>
      </c>
      <c r="H9" s="88" t="s">
        <v>265</v>
      </c>
      <c r="I9" s="84" t="s">
        <v>273</v>
      </c>
      <c r="J9" s="88" t="s">
        <v>264</v>
      </c>
      <c r="K9" s="88" t="s">
        <v>265</v>
      </c>
      <c r="L9" s="84" t="s">
        <v>273</v>
      </c>
    </row>
    <row r="10" spans="2:12" x14ac:dyDescent="0.3">
      <c r="B10" s="191" t="s">
        <v>181</v>
      </c>
      <c r="C10" s="83" t="s">
        <v>276</v>
      </c>
      <c r="D10" s="136">
        <v>3312</v>
      </c>
      <c r="E10" s="136">
        <v>12</v>
      </c>
      <c r="F10" s="136">
        <v>0</v>
      </c>
      <c r="G10" s="136">
        <v>21194.799999999999</v>
      </c>
      <c r="H10" s="136">
        <v>162.19999999999999</v>
      </c>
      <c r="I10" s="136">
        <v>0</v>
      </c>
      <c r="J10" s="136">
        <v>1973.3</v>
      </c>
      <c r="K10" s="136">
        <v>17.600000000000001</v>
      </c>
      <c r="L10" s="136">
        <v>0</v>
      </c>
    </row>
    <row r="11" spans="2:12" x14ac:dyDescent="0.3">
      <c r="B11" s="192"/>
      <c r="C11" s="83" t="s">
        <v>287</v>
      </c>
      <c r="D11" s="136">
        <v>3113</v>
      </c>
      <c r="E11" s="136">
        <v>6</v>
      </c>
      <c r="F11" s="136">
        <v>0</v>
      </c>
      <c r="G11" s="136">
        <v>19358.599999999999</v>
      </c>
      <c r="H11" s="136">
        <v>89</v>
      </c>
      <c r="I11" s="136">
        <v>0</v>
      </c>
      <c r="J11" s="136">
        <v>1429.1</v>
      </c>
      <c r="K11" s="136">
        <v>2.8</v>
      </c>
      <c r="L11" s="136">
        <v>0</v>
      </c>
    </row>
    <row r="12" spans="2:12" x14ac:dyDescent="0.3">
      <c r="B12" s="191" t="s">
        <v>183</v>
      </c>
      <c r="C12" s="83" t="s">
        <v>277</v>
      </c>
      <c r="D12" s="136">
        <v>60</v>
      </c>
      <c r="E12" s="136">
        <v>84</v>
      </c>
      <c r="F12" s="136">
        <v>0</v>
      </c>
      <c r="G12" s="136">
        <v>2876</v>
      </c>
      <c r="H12" s="136">
        <v>7001.6</v>
      </c>
      <c r="I12" s="136">
        <v>0</v>
      </c>
      <c r="J12" s="136">
        <v>247.4</v>
      </c>
      <c r="K12" s="136">
        <v>455.6</v>
      </c>
      <c r="L12" s="136">
        <v>0</v>
      </c>
    </row>
    <row r="13" spans="2:12" x14ac:dyDescent="0.3">
      <c r="B13" s="192"/>
      <c r="C13" s="83" t="s">
        <v>288</v>
      </c>
      <c r="D13" s="136"/>
      <c r="E13" s="136"/>
      <c r="F13" s="136"/>
      <c r="G13" s="136"/>
      <c r="H13" s="136"/>
      <c r="I13" s="136"/>
      <c r="J13" s="136"/>
      <c r="K13" s="136"/>
      <c r="L13" s="136"/>
    </row>
    <row r="14" spans="2:12" x14ac:dyDescent="0.3">
      <c r="B14" s="191" t="s">
        <v>254</v>
      </c>
      <c r="C14" s="83" t="s">
        <v>278</v>
      </c>
      <c r="D14" s="136">
        <v>0</v>
      </c>
      <c r="E14" s="136">
        <v>31</v>
      </c>
      <c r="F14" s="136">
        <v>0</v>
      </c>
      <c r="G14" s="136">
        <v>0</v>
      </c>
      <c r="H14" s="136">
        <v>10358.5</v>
      </c>
      <c r="I14" s="136">
        <v>0</v>
      </c>
      <c r="J14" s="136">
        <v>0</v>
      </c>
      <c r="K14" s="136">
        <v>2349.9</v>
      </c>
      <c r="L14" s="136">
        <v>0</v>
      </c>
    </row>
    <row r="15" spans="2:12" x14ac:dyDescent="0.3">
      <c r="B15" s="192"/>
      <c r="C15" s="83" t="s">
        <v>289</v>
      </c>
      <c r="D15" s="136"/>
      <c r="E15" s="136"/>
      <c r="F15" s="136"/>
      <c r="G15" s="136"/>
      <c r="H15" s="136"/>
      <c r="I15" s="136"/>
      <c r="J15" s="136"/>
      <c r="K15" s="136"/>
      <c r="L15" s="136"/>
    </row>
    <row r="16" spans="2:12" x14ac:dyDescent="0.3">
      <c r="B16" s="191" t="s">
        <v>280</v>
      </c>
      <c r="C16" s="83" t="s">
        <v>279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</row>
    <row r="17" spans="2:12" x14ac:dyDescent="0.3">
      <c r="B17" s="192"/>
      <c r="C17" s="83" t="s">
        <v>289</v>
      </c>
      <c r="D17" s="136"/>
      <c r="E17" s="136"/>
      <c r="F17" s="136"/>
      <c r="G17" s="136"/>
      <c r="H17" s="136"/>
      <c r="I17" s="136"/>
      <c r="J17" s="136"/>
      <c r="K17" s="136"/>
      <c r="L17" s="136"/>
    </row>
    <row r="18" spans="2:12" x14ac:dyDescent="0.3">
      <c r="B18" s="191" t="s">
        <v>281</v>
      </c>
      <c r="C18" s="83" t="s">
        <v>282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</row>
    <row r="19" spans="2:12" x14ac:dyDescent="0.3">
      <c r="B19" s="192"/>
      <c r="C19" s="83" t="s">
        <v>289</v>
      </c>
      <c r="D19" s="136"/>
      <c r="E19" s="136"/>
      <c r="F19" s="136"/>
      <c r="G19" s="136"/>
      <c r="H19" s="136"/>
      <c r="I19" s="136"/>
      <c r="J19" s="136"/>
      <c r="K19" s="136"/>
      <c r="L19" s="136"/>
    </row>
    <row r="20" spans="2:12" x14ac:dyDescent="0.3">
      <c r="B20" s="86" t="s">
        <v>283</v>
      </c>
      <c r="C20" s="83" t="s">
        <v>284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</row>
    <row r="22" spans="2:12" x14ac:dyDescent="0.3">
      <c r="B22" s="54" t="s">
        <v>285</v>
      </c>
    </row>
    <row r="24" spans="2:12" ht="82.5" customHeight="1" x14ac:dyDescent="0.3">
      <c r="B24" s="190" t="s">
        <v>286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</row>
  </sheetData>
  <mergeCells count="15">
    <mergeCell ref="J2:L2"/>
    <mergeCell ref="J1:L1"/>
    <mergeCell ref="C4:L4"/>
    <mergeCell ref="C5:L5"/>
    <mergeCell ref="C6:L6"/>
    <mergeCell ref="J8:L8"/>
    <mergeCell ref="G8:I8"/>
    <mergeCell ref="D8:F8"/>
    <mergeCell ref="B8:C9"/>
    <mergeCell ref="B24:L24"/>
    <mergeCell ref="B10:B11"/>
    <mergeCell ref="B12:B13"/>
    <mergeCell ref="B14:B15"/>
    <mergeCell ref="B16:B17"/>
    <mergeCell ref="B18:B19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view="pageBreakPreview" topLeftCell="C40" zoomScale="90" zoomScaleNormal="100" zoomScaleSheetLayoutView="90" workbookViewId="0">
      <selection activeCell="Q17" sqref="Q17"/>
    </sheetView>
  </sheetViews>
  <sheetFormatPr defaultRowHeight="16.5" x14ac:dyDescent="0.3"/>
  <cols>
    <col min="1" max="1" width="5" style="39" customWidth="1"/>
    <col min="2" max="2" width="5.7109375" style="85" customWidth="1"/>
    <col min="3" max="3" width="35.85546875" style="39" customWidth="1"/>
    <col min="4" max="8" width="9.140625" style="39"/>
    <col min="9" max="9" width="11.42578125" style="39" customWidth="1"/>
    <col min="10" max="16384" width="9.140625" style="39"/>
  </cols>
  <sheetData>
    <row r="1" spans="2:9" x14ac:dyDescent="0.3">
      <c r="G1" s="193" t="s">
        <v>293</v>
      </c>
      <c r="H1" s="193"/>
      <c r="I1" s="193"/>
    </row>
    <row r="2" spans="2:9" ht="68.25" customHeight="1" x14ac:dyDescent="0.3">
      <c r="G2" s="177" t="s">
        <v>270</v>
      </c>
      <c r="H2" s="177"/>
      <c r="I2" s="177"/>
    </row>
    <row r="4" spans="2:9" x14ac:dyDescent="0.3">
      <c r="C4" s="187" t="s">
        <v>247</v>
      </c>
      <c r="D4" s="187"/>
      <c r="E4" s="187"/>
      <c r="F4" s="187"/>
      <c r="G4" s="187"/>
      <c r="H4" s="187"/>
      <c r="I4" s="187"/>
    </row>
    <row r="5" spans="2:9" x14ac:dyDescent="0.3">
      <c r="C5" s="178" t="s">
        <v>294</v>
      </c>
      <c r="D5" s="187"/>
      <c r="E5" s="187"/>
      <c r="F5" s="187"/>
      <c r="G5" s="187"/>
      <c r="H5" s="187"/>
      <c r="I5" s="187"/>
    </row>
    <row r="6" spans="2:9" x14ac:dyDescent="0.3">
      <c r="C6" s="187" t="s">
        <v>295</v>
      </c>
      <c r="D6" s="187"/>
      <c r="E6" s="187"/>
      <c r="F6" s="187"/>
      <c r="G6" s="187"/>
      <c r="H6" s="187"/>
      <c r="I6" s="187"/>
    </row>
    <row r="8" spans="2:9" s="91" customFormat="1" ht="32.25" customHeight="1" x14ac:dyDescent="0.25">
      <c r="B8" s="189" t="s">
        <v>271</v>
      </c>
      <c r="C8" s="189"/>
      <c r="D8" s="188" t="s">
        <v>296</v>
      </c>
      <c r="E8" s="188"/>
      <c r="F8" s="188"/>
      <c r="G8" s="188" t="s">
        <v>274</v>
      </c>
      <c r="H8" s="188"/>
      <c r="I8" s="188"/>
    </row>
    <row r="9" spans="2:9" ht="33" x14ac:dyDescent="0.3">
      <c r="B9" s="189"/>
      <c r="C9" s="189"/>
      <c r="D9" s="88" t="s">
        <v>264</v>
      </c>
      <c r="E9" s="88" t="s">
        <v>265</v>
      </c>
      <c r="F9" s="84" t="s">
        <v>273</v>
      </c>
      <c r="G9" s="88" t="s">
        <v>264</v>
      </c>
      <c r="H9" s="88" t="s">
        <v>265</v>
      </c>
      <c r="I9" s="84" t="s">
        <v>273</v>
      </c>
    </row>
    <row r="10" spans="2:9" x14ac:dyDescent="0.3">
      <c r="B10" s="191" t="s">
        <v>181</v>
      </c>
      <c r="C10" s="83" t="s">
        <v>276</v>
      </c>
      <c r="D10" s="135">
        <v>3541</v>
      </c>
      <c r="E10" s="135">
        <v>33</v>
      </c>
      <c r="F10" s="135">
        <v>0</v>
      </c>
      <c r="G10" s="135">
        <v>23307</v>
      </c>
      <c r="H10" s="135">
        <v>382</v>
      </c>
      <c r="I10" s="135">
        <v>0</v>
      </c>
    </row>
    <row r="11" spans="2:9" x14ac:dyDescent="0.3">
      <c r="B11" s="192"/>
      <c r="C11" s="83" t="s">
        <v>287</v>
      </c>
      <c r="D11" s="135">
        <v>3344</v>
      </c>
      <c r="E11" s="135">
        <v>22</v>
      </c>
      <c r="F11" s="135">
        <v>0</v>
      </c>
      <c r="G11" s="135">
        <v>21379</v>
      </c>
      <c r="H11" s="135">
        <v>259</v>
      </c>
      <c r="I11" s="135">
        <v>0</v>
      </c>
    </row>
    <row r="12" spans="2:9" x14ac:dyDescent="0.3">
      <c r="B12" s="191" t="s">
        <v>183</v>
      </c>
      <c r="C12" s="83" t="s">
        <v>277</v>
      </c>
      <c r="D12" s="135">
        <v>73</v>
      </c>
      <c r="E12" s="135">
        <v>133</v>
      </c>
      <c r="F12" s="135">
        <v>0</v>
      </c>
      <c r="G12" s="135">
        <v>3670</v>
      </c>
      <c r="H12" s="135">
        <v>9953</v>
      </c>
      <c r="I12" s="135">
        <v>0</v>
      </c>
    </row>
    <row r="13" spans="2:9" x14ac:dyDescent="0.3">
      <c r="B13" s="192"/>
      <c r="C13" s="83" t="s">
        <v>288</v>
      </c>
      <c r="D13" s="135"/>
      <c r="E13" s="135"/>
      <c r="F13" s="135"/>
      <c r="G13" s="135"/>
      <c r="H13" s="135"/>
      <c r="I13" s="135"/>
    </row>
    <row r="14" spans="2:9" x14ac:dyDescent="0.3">
      <c r="B14" s="191" t="s">
        <v>254</v>
      </c>
      <c r="C14" s="83" t="s">
        <v>278</v>
      </c>
      <c r="D14" s="135">
        <v>3</v>
      </c>
      <c r="E14" s="135">
        <v>57</v>
      </c>
      <c r="F14" s="135">
        <v>1</v>
      </c>
      <c r="G14" s="135">
        <v>1760</v>
      </c>
      <c r="H14" s="135">
        <v>19888</v>
      </c>
      <c r="I14" s="135">
        <v>600</v>
      </c>
    </row>
    <row r="15" spans="2:9" x14ac:dyDescent="0.3">
      <c r="B15" s="192"/>
      <c r="C15" s="83" t="s">
        <v>289</v>
      </c>
      <c r="D15" s="135"/>
      <c r="E15" s="135"/>
      <c r="F15" s="135"/>
      <c r="G15" s="135"/>
      <c r="H15" s="135"/>
      <c r="I15" s="135"/>
    </row>
    <row r="16" spans="2:9" x14ac:dyDescent="0.3">
      <c r="B16" s="191" t="s">
        <v>280</v>
      </c>
      <c r="C16" s="83" t="s">
        <v>279</v>
      </c>
      <c r="D16" s="135">
        <v>0</v>
      </c>
      <c r="E16" s="135">
        <v>8</v>
      </c>
      <c r="F16" s="135">
        <v>0</v>
      </c>
      <c r="G16" s="135">
        <v>0</v>
      </c>
      <c r="H16" s="135">
        <v>23658</v>
      </c>
      <c r="I16" s="135">
        <v>0</v>
      </c>
    </row>
    <row r="17" spans="2:9" x14ac:dyDescent="0.3">
      <c r="B17" s="192"/>
      <c r="C17" s="83" t="s">
        <v>289</v>
      </c>
      <c r="D17" s="135"/>
      <c r="E17" s="135"/>
      <c r="F17" s="135"/>
      <c r="G17" s="135"/>
      <c r="H17" s="135"/>
      <c r="I17" s="135"/>
    </row>
    <row r="18" spans="2:9" x14ac:dyDescent="0.3">
      <c r="B18" s="191" t="s">
        <v>281</v>
      </c>
      <c r="C18" s="83" t="s">
        <v>282</v>
      </c>
      <c r="D18" s="135">
        <v>0</v>
      </c>
      <c r="E18" s="135">
        <v>1</v>
      </c>
      <c r="F18" s="135">
        <v>0</v>
      </c>
      <c r="G18" s="135">
        <v>0</v>
      </c>
      <c r="H18" s="135">
        <v>18000</v>
      </c>
      <c r="I18" s="135">
        <v>0</v>
      </c>
    </row>
    <row r="19" spans="2:9" x14ac:dyDescent="0.3">
      <c r="B19" s="192"/>
      <c r="C19" s="83" t="s">
        <v>289</v>
      </c>
      <c r="D19" s="135"/>
      <c r="E19" s="135"/>
      <c r="F19" s="135"/>
      <c r="G19" s="135"/>
      <c r="H19" s="135"/>
      <c r="I19" s="135"/>
    </row>
    <row r="20" spans="2:9" x14ac:dyDescent="0.3">
      <c r="B20" s="86" t="s">
        <v>283</v>
      </c>
      <c r="C20" s="83" t="s">
        <v>284</v>
      </c>
      <c r="D20" s="135"/>
      <c r="E20" s="135"/>
      <c r="F20" s="135"/>
      <c r="G20" s="135"/>
      <c r="H20" s="135"/>
      <c r="I20" s="135"/>
    </row>
    <row r="22" spans="2:9" x14ac:dyDescent="0.3">
      <c r="B22" s="54" t="s">
        <v>285</v>
      </c>
    </row>
    <row r="24" spans="2:9" ht="115.5" customHeight="1" x14ac:dyDescent="0.3">
      <c r="B24" s="190" t="s">
        <v>286</v>
      </c>
      <c r="C24" s="190"/>
      <c r="D24" s="190"/>
      <c r="E24" s="190"/>
      <c r="F24" s="190"/>
      <c r="G24" s="190"/>
      <c r="H24" s="190"/>
      <c r="I24" s="190"/>
    </row>
  </sheetData>
  <mergeCells count="14">
    <mergeCell ref="B24:I24"/>
    <mergeCell ref="G1:I1"/>
    <mergeCell ref="G2:I2"/>
    <mergeCell ref="C4:I4"/>
    <mergeCell ref="C5:I5"/>
    <mergeCell ref="C6:I6"/>
    <mergeCell ref="B8:C9"/>
    <mergeCell ref="D8:F8"/>
    <mergeCell ref="G8:I8"/>
    <mergeCell ref="B10:B11"/>
    <mergeCell ref="B12:B13"/>
    <mergeCell ref="B14:B15"/>
    <mergeCell ref="B16:B17"/>
    <mergeCell ref="B18:B19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4"/>
  <sheetViews>
    <sheetView view="pageBreakPreview" topLeftCell="A204" zoomScale="77" zoomScaleNormal="86" zoomScaleSheetLayoutView="77" workbookViewId="0">
      <selection activeCell="B229" sqref="B229"/>
    </sheetView>
  </sheetViews>
  <sheetFormatPr defaultRowHeight="15.75" x14ac:dyDescent="0.25"/>
  <cols>
    <col min="1" max="1" width="10.7109375" style="1" customWidth="1"/>
    <col min="2" max="2" width="66.85546875" style="2" customWidth="1"/>
    <col min="3" max="3" width="12.28515625" style="2" customWidth="1"/>
    <col min="4" max="4" width="14.42578125" style="2" customWidth="1"/>
    <col min="5" max="5" width="18.85546875" style="2" customWidth="1"/>
    <col min="6" max="7" width="22.7109375" style="2" customWidth="1"/>
    <col min="8" max="16384" width="9.140625" style="2"/>
  </cols>
  <sheetData>
    <row r="1" spans="1:7" ht="69" customHeight="1" x14ac:dyDescent="0.25">
      <c r="F1" s="177" t="s">
        <v>297</v>
      </c>
      <c r="G1" s="177"/>
    </row>
    <row r="2" spans="1:7" ht="16.5" x14ac:dyDescent="0.3">
      <c r="F2" s="90"/>
      <c r="G2" s="90"/>
    </row>
    <row r="3" spans="1:7" ht="54" customHeight="1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customHeight="1" x14ac:dyDescent="0.25">
      <c r="A4" s="176" t="s">
        <v>347</v>
      </c>
      <c r="B4" s="176"/>
      <c r="C4" s="176"/>
      <c r="D4" s="176"/>
      <c r="E4" s="176"/>
      <c r="F4" s="176"/>
      <c r="G4" s="176"/>
    </row>
    <row r="5" spans="1:7" s="6" customFormat="1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9" customFormat="1" ht="12.75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x14ac:dyDescent="0.25">
      <c r="A7" s="10">
        <v>1</v>
      </c>
      <c r="B7" s="11" t="s">
        <v>9</v>
      </c>
      <c r="C7" s="118"/>
      <c r="D7" s="118"/>
      <c r="E7" s="119"/>
      <c r="F7" s="120"/>
      <c r="G7" s="120"/>
    </row>
    <row r="8" spans="1:7" hidden="1" x14ac:dyDescent="0.25">
      <c r="A8" s="12" t="s">
        <v>10</v>
      </c>
      <c r="B8" s="13" t="s">
        <v>11</v>
      </c>
      <c r="C8" s="121"/>
      <c r="D8" s="121"/>
      <c r="E8" s="122"/>
      <c r="F8" s="121"/>
      <c r="G8" s="123"/>
    </row>
    <row r="9" spans="1:7" hidden="1" x14ac:dyDescent="0.25">
      <c r="A9" s="12" t="s">
        <v>12</v>
      </c>
      <c r="B9" s="16" t="s">
        <v>13</v>
      </c>
      <c r="C9" s="121"/>
      <c r="D9" s="121"/>
      <c r="E9" s="122"/>
      <c r="F9" s="121"/>
      <c r="G9" s="123"/>
    </row>
    <row r="10" spans="1:7" hidden="1" x14ac:dyDescent="0.25">
      <c r="A10" s="12" t="s">
        <v>14</v>
      </c>
      <c r="B10" s="17" t="s">
        <v>15</v>
      </c>
      <c r="C10" s="121"/>
      <c r="D10" s="121"/>
      <c r="E10" s="122"/>
      <c r="F10" s="121"/>
      <c r="G10" s="123"/>
    </row>
    <row r="11" spans="1:7" hidden="1" x14ac:dyDescent="0.25">
      <c r="A11" s="12"/>
      <c r="B11" s="18" t="s">
        <v>16</v>
      </c>
      <c r="C11" s="121"/>
      <c r="D11" s="121"/>
      <c r="E11" s="122"/>
      <c r="F11" s="121"/>
      <c r="G11" s="123"/>
    </row>
    <row r="12" spans="1:7" hidden="1" x14ac:dyDescent="0.25">
      <c r="A12" s="12"/>
      <c r="B12" s="18" t="s">
        <v>17</v>
      </c>
      <c r="C12" s="121"/>
      <c r="D12" s="121"/>
      <c r="E12" s="122"/>
      <c r="F12" s="121"/>
      <c r="G12" s="123"/>
    </row>
    <row r="13" spans="1:7" hidden="1" x14ac:dyDescent="0.25">
      <c r="A13" s="12"/>
      <c r="B13" s="18" t="s">
        <v>18</v>
      </c>
      <c r="C13" s="121"/>
      <c r="D13" s="121"/>
      <c r="E13" s="122"/>
      <c r="F13" s="121"/>
      <c r="G13" s="123"/>
    </row>
    <row r="14" spans="1:7" hidden="1" x14ac:dyDescent="0.25">
      <c r="A14" s="12"/>
      <c r="B14" s="18" t="s">
        <v>19</v>
      </c>
      <c r="C14" s="121"/>
      <c r="D14" s="121"/>
      <c r="E14" s="122"/>
      <c r="F14" s="121"/>
      <c r="G14" s="123"/>
    </row>
    <row r="15" spans="1:7" hidden="1" x14ac:dyDescent="0.25">
      <c r="A15" s="12"/>
      <c r="B15" s="18" t="s">
        <v>20</v>
      </c>
      <c r="C15" s="121"/>
      <c r="D15" s="121"/>
      <c r="E15" s="122"/>
      <c r="F15" s="121"/>
      <c r="G15" s="123"/>
    </row>
    <row r="16" spans="1:7" hidden="1" x14ac:dyDescent="0.25">
      <c r="A16" s="12"/>
      <c r="B16" s="18" t="s">
        <v>21</v>
      </c>
      <c r="C16" s="121"/>
      <c r="D16" s="121"/>
      <c r="E16" s="122"/>
      <c r="F16" s="121"/>
      <c r="G16" s="123"/>
    </row>
    <row r="17" spans="1:7" hidden="1" x14ac:dyDescent="0.25">
      <c r="A17" s="12" t="s">
        <v>22</v>
      </c>
      <c r="B17" s="17" t="s">
        <v>339</v>
      </c>
      <c r="C17" s="121"/>
      <c r="D17" s="121"/>
      <c r="E17" s="122"/>
      <c r="F17" s="121"/>
      <c r="G17" s="123"/>
    </row>
    <row r="18" spans="1:7" hidden="1" x14ac:dyDescent="0.25">
      <c r="A18" s="12"/>
      <c r="B18" s="18" t="s">
        <v>16</v>
      </c>
      <c r="C18" s="121"/>
      <c r="D18" s="121"/>
      <c r="E18" s="122"/>
      <c r="F18" s="121"/>
      <c r="G18" s="123"/>
    </row>
    <row r="19" spans="1:7" hidden="1" x14ac:dyDescent="0.25">
      <c r="A19" s="12"/>
      <c r="B19" s="18" t="s">
        <v>17</v>
      </c>
      <c r="C19" s="121"/>
      <c r="D19" s="121"/>
      <c r="E19" s="122"/>
      <c r="F19" s="121"/>
      <c r="G19" s="123"/>
    </row>
    <row r="20" spans="1:7" hidden="1" x14ac:dyDescent="0.25">
      <c r="A20" s="12"/>
      <c r="B20" s="18" t="s">
        <v>18</v>
      </c>
      <c r="C20" s="121"/>
      <c r="D20" s="121"/>
      <c r="E20" s="122"/>
      <c r="F20" s="121"/>
      <c r="G20" s="123"/>
    </row>
    <row r="21" spans="1:7" hidden="1" x14ac:dyDescent="0.25">
      <c r="A21" s="12"/>
      <c r="B21" s="18" t="s">
        <v>19</v>
      </c>
      <c r="C21" s="121"/>
      <c r="D21" s="121"/>
      <c r="E21" s="122"/>
      <c r="F21" s="121"/>
      <c r="G21" s="123"/>
    </row>
    <row r="22" spans="1:7" hidden="1" x14ac:dyDescent="0.25">
      <c r="A22" s="12"/>
      <c r="B22" s="18" t="s">
        <v>20</v>
      </c>
      <c r="C22" s="121"/>
      <c r="D22" s="121"/>
      <c r="E22" s="122"/>
      <c r="F22" s="121"/>
      <c r="G22" s="123"/>
    </row>
    <row r="23" spans="1:7" hidden="1" x14ac:dyDescent="0.25">
      <c r="A23" s="12"/>
      <c r="B23" s="18" t="s">
        <v>21</v>
      </c>
      <c r="C23" s="121"/>
      <c r="D23" s="121"/>
      <c r="E23" s="122"/>
      <c r="F23" s="121"/>
      <c r="G23" s="123"/>
    </row>
    <row r="24" spans="1:7" hidden="1" x14ac:dyDescent="0.25">
      <c r="A24" s="12" t="s">
        <v>24</v>
      </c>
      <c r="B24" s="17" t="s">
        <v>340</v>
      </c>
      <c r="C24" s="121"/>
      <c r="D24" s="121"/>
      <c r="E24" s="122"/>
      <c r="F24" s="121"/>
      <c r="G24" s="123"/>
    </row>
    <row r="25" spans="1:7" hidden="1" x14ac:dyDescent="0.25">
      <c r="A25" s="12"/>
      <c r="B25" s="18" t="s">
        <v>16</v>
      </c>
      <c r="C25" s="121"/>
      <c r="D25" s="121"/>
      <c r="E25" s="122"/>
      <c r="F25" s="121"/>
      <c r="G25" s="123"/>
    </row>
    <row r="26" spans="1:7" hidden="1" x14ac:dyDescent="0.25">
      <c r="A26" s="12"/>
      <c r="B26" s="18" t="s">
        <v>17</v>
      </c>
      <c r="C26" s="121"/>
      <c r="D26" s="121"/>
      <c r="E26" s="122"/>
      <c r="F26" s="121"/>
      <c r="G26" s="123"/>
    </row>
    <row r="27" spans="1:7" hidden="1" x14ac:dyDescent="0.25">
      <c r="A27" s="12"/>
      <c r="B27" s="18" t="s">
        <v>18</v>
      </c>
      <c r="C27" s="121"/>
      <c r="D27" s="121"/>
      <c r="E27" s="122"/>
      <c r="F27" s="121"/>
      <c r="G27" s="123"/>
    </row>
    <row r="28" spans="1:7" hidden="1" x14ac:dyDescent="0.25">
      <c r="A28" s="12"/>
      <c r="B28" s="18" t="s">
        <v>19</v>
      </c>
      <c r="C28" s="121"/>
      <c r="D28" s="121"/>
      <c r="E28" s="122"/>
      <c r="F28" s="121"/>
      <c r="G28" s="123"/>
    </row>
    <row r="29" spans="1:7" hidden="1" x14ac:dyDescent="0.25">
      <c r="A29" s="12"/>
      <c r="B29" s="18" t="s">
        <v>20</v>
      </c>
      <c r="C29" s="121"/>
      <c r="D29" s="121"/>
      <c r="E29" s="122"/>
      <c r="F29" s="121"/>
      <c r="G29" s="123"/>
    </row>
    <row r="30" spans="1:7" hidden="1" x14ac:dyDescent="0.25">
      <c r="A30" s="12"/>
      <c r="B30" s="18" t="s">
        <v>21</v>
      </c>
      <c r="C30" s="121"/>
      <c r="D30" s="121"/>
      <c r="E30" s="122"/>
      <c r="F30" s="121"/>
      <c r="G30" s="123"/>
    </row>
    <row r="31" spans="1:7" hidden="1" x14ac:dyDescent="0.25">
      <c r="A31" s="12" t="s">
        <v>26</v>
      </c>
      <c r="B31" s="17" t="s">
        <v>341</v>
      </c>
      <c r="C31" s="121"/>
      <c r="D31" s="121"/>
      <c r="E31" s="122"/>
      <c r="F31" s="121"/>
      <c r="G31" s="123"/>
    </row>
    <row r="32" spans="1:7" hidden="1" x14ac:dyDescent="0.25">
      <c r="A32" s="12"/>
      <c r="B32" s="18" t="s">
        <v>16</v>
      </c>
      <c r="C32" s="121"/>
      <c r="D32" s="121"/>
      <c r="E32" s="122"/>
      <c r="F32" s="121"/>
      <c r="G32" s="123"/>
    </row>
    <row r="33" spans="1:7" hidden="1" x14ac:dyDescent="0.25">
      <c r="A33" s="12"/>
      <c r="B33" s="18" t="s">
        <v>17</v>
      </c>
      <c r="C33" s="121"/>
      <c r="D33" s="121"/>
      <c r="E33" s="122"/>
      <c r="F33" s="121"/>
      <c r="G33" s="123"/>
    </row>
    <row r="34" spans="1:7" hidden="1" x14ac:dyDescent="0.25">
      <c r="A34" s="12"/>
      <c r="B34" s="18" t="s">
        <v>18</v>
      </c>
      <c r="C34" s="121"/>
      <c r="D34" s="121"/>
      <c r="E34" s="122"/>
      <c r="F34" s="121"/>
      <c r="G34" s="123"/>
    </row>
    <row r="35" spans="1:7" hidden="1" x14ac:dyDescent="0.25">
      <c r="A35" s="12"/>
      <c r="B35" s="18" t="s">
        <v>19</v>
      </c>
      <c r="C35" s="121"/>
      <c r="D35" s="121"/>
      <c r="E35" s="122"/>
      <c r="F35" s="121"/>
      <c r="G35" s="123"/>
    </row>
    <row r="36" spans="1:7" hidden="1" x14ac:dyDescent="0.25">
      <c r="A36" s="12"/>
      <c r="B36" s="18" t="s">
        <v>20</v>
      </c>
      <c r="C36" s="121"/>
      <c r="D36" s="121"/>
      <c r="E36" s="122"/>
      <c r="F36" s="121"/>
      <c r="G36" s="123"/>
    </row>
    <row r="37" spans="1:7" hidden="1" x14ac:dyDescent="0.25">
      <c r="A37" s="12"/>
      <c r="B37" s="18" t="s">
        <v>21</v>
      </c>
      <c r="C37" s="121"/>
      <c r="D37" s="121"/>
      <c r="E37" s="122"/>
      <c r="F37" s="121"/>
      <c r="G37" s="123"/>
    </row>
    <row r="38" spans="1:7" hidden="1" x14ac:dyDescent="0.25">
      <c r="A38" s="12" t="s">
        <v>28</v>
      </c>
      <c r="B38" s="16" t="s">
        <v>29</v>
      </c>
      <c r="C38" s="121"/>
      <c r="D38" s="121"/>
      <c r="E38" s="122"/>
      <c r="F38" s="121"/>
      <c r="G38" s="123"/>
    </row>
    <row r="39" spans="1:7" hidden="1" x14ac:dyDescent="0.25">
      <c r="A39" s="12" t="s">
        <v>30</v>
      </c>
      <c r="B39" s="17" t="s">
        <v>15</v>
      </c>
      <c r="C39" s="121"/>
      <c r="D39" s="121"/>
      <c r="E39" s="122"/>
      <c r="F39" s="121"/>
      <c r="G39" s="123"/>
    </row>
    <row r="40" spans="1:7" hidden="1" x14ac:dyDescent="0.25">
      <c r="A40" s="12"/>
      <c r="B40" s="18" t="s">
        <v>16</v>
      </c>
      <c r="C40" s="121"/>
      <c r="D40" s="121"/>
      <c r="E40" s="122"/>
      <c r="F40" s="121"/>
      <c r="G40" s="123"/>
    </row>
    <row r="41" spans="1:7" hidden="1" x14ac:dyDescent="0.25">
      <c r="A41" s="12"/>
      <c r="B41" s="18" t="s">
        <v>17</v>
      </c>
      <c r="C41" s="121"/>
      <c r="D41" s="121"/>
      <c r="E41" s="122"/>
      <c r="F41" s="121"/>
      <c r="G41" s="123"/>
    </row>
    <row r="42" spans="1:7" hidden="1" x14ac:dyDescent="0.25">
      <c r="A42" s="12"/>
      <c r="B42" s="18" t="s">
        <v>18</v>
      </c>
      <c r="C42" s="121"/>
      <c r="D42" s="121"/>
      <c r="E42" s="122"/>
      <c r="F42" s="121"/>
      <c r="G42" s="123"/>
    </row>
    <row r="43" spans="1:7" hidden="1" x14ac:dyDescent="0.25">
      <c r="A43" s="12"/>
      <c r="B43" s="18" t="s">
        <v>19</v>
      </c>
      <c r="C43" s="121"/>
      <c r="D43" s="121"/>
      <c r="E43" s="122"/>
      <c r="F43" s="121"/>
      <c r="G43" s="123"/>
    </row>
    <row r="44" spans="1:7" hidden="1" x14ac:dyDescent="0.25">
      <c r="A44" s="12"/>
      <c r="B44" s="18" t="s">
        <v>20</v>
      </c>
      <c r="C44" s="121"/>
      <c r="D44" s="121"/>
      <c r="E44" s="122"/>
      <c r="F44" s="121"/>
      <c r="G44" s="123"/>
    </row>
    <row r="45" spans="1:7" hidden="1" x14ac:dyDescent="0.25">
      <c r="A45" s="12"/>
      <c r="B45" s="18" t="s">
        <v>21</v>
      </c>
      <c r="C45" s="121"/>
      <c r="D45" s="121"/>
      <c r="E45" s="122"/>
      <c r="F45" s="121"/>
      <c r="G45" s="123"/>
    </row>
    <row r="46" spans="1:7" hidden="1" x14ac:dyDescent="0.25">
      <c r="A46" s="12" t="s">
        <v>31</v>
      </c>
      <c r="B46" s="17" t="s">
        <v>23</v>
      </c>
      <c r="C46" s="121"/>
      <c r="D46" s="121"/>
      <c r="E46" s="122"/>
      <c r="F46" s="121"/>
      <c r="G46" s="123"/>
    </row>
    <row r="47" spans="1:7" hidden="1" x14ac:dyDescent="0.25">
      <c r="A47" s="12"/>
      <c r="B47" s="18" t="s">
        <v>16</v>
      </c>
      <c r="C47" s="121"/>
      <c r="D47" s="121"/>
      <c r="E47" s="122"/>
      <c r="F47" s="121"/>
      <c r="G47" s="123"/>
    </row>
    <row r="48" spans="1:7" hidden="1" x14ac:dyDescent="0.25">
      <c r="A48" s="12"/>
      <c r="B48" s="18" t="s">
        <v>17</v>
      </c>
      <c r="C48" s="121"/>
      <c r="D48" s="121"/>
      <c r="E48" s="122"/>
      <c r="F48" s="121"/>
      <c r="G48" s="123"/>
    </row>
    <row r="49" spans="1:7" hidden="1" x14ac:dyDescent="0.25">
      <c r="A49" s="12"/>
      <c r="B49" s="18" t="s">
        <v>18</v>
      </c>
      <c r="C49" s="121"/>
      <c r="D49" s="121"/>
      <c r="E49" s="122"/>
      <c r="F49" s="121"/>
      <c r="G49" s="123"/>
    </row>
    <row r="50" spans="1:7" hidden="1" x14ac:dyDescent="0.25">
      <c r="A50" s="12"/>
      <c r="B50" s="18" t="s">
        <v>19</v>
      </c>
      <c r="C50" s="121"/>
      <c r="D50" s="121"/>
      <c r="E50" s="122"/>
      <c r="F50" s="121"/>
      <c r="G50" s="123"/>
    </row>
    <row r="51" spans="1:7" hidden="1" x14ac:dyDescent="0.25">
      <c r="A51" s="12"/>
      <c r="B51" s="18" t="s">
        <v>20</v>
      </c>
      <c r="C51" s="121"/>
      <c r="D51" s="121"/>
      <c r="E51" s="122"/>
      <c r="F51" s="121"/>
      <c r="G51" s="123"/>
    </row>
    <row r="52" spans="1:7" hidden="1" x14ac:dyDescent="0.25">
      <c r="A52" s="12"/>
      <c r="B52" s="18" t="s">
        <v>21</v>
      </c>
      <c r="C52" s="121"/>
      <c r="D52" s="121"/>
      <c r="E52" s="122"/>
      <c r="F52" s="121"/>
      <c r="G52" s="123"/>
    </row>
    <row r="53" spans="1:7" hidden="1" x14ac:dyDescent="0.25">
      <c r="A53" s="12" t="s">
        <v>32</v>
      </c>
      <c r="B53" s="17" t="s">
        <v>25</v>
      </c>
      <c r="C53" s="121"/>
      <c r="D53" s="121"/>
      <c r="E53" s="122"/>
      <c r="F53" s="121"/>
      <c r="G53" s="123"/>
    </row>
    <row r="54" spans="1:7" hidden="1" x14ac:dyDescent="0.25">
      <c r="A54" s="12"/>
      <c r="B54" s="18" t="s">
        <v>16</v>
      </c>
      <c r="C54" s="121"/>
      <c r="D54" s="121"/>
      <c r="E54" s="122"/>
      <c r="F54" s="121"/>
      <c r="G54" s="123"/>
    </row>
    <row r="55" spans="1:7" hidden="1" x14ac:dyDescent="0.25">
      <c r="A55" s="12"/>
      <c r="B55" s="18" t="s">
        <v>17</v>
      </c>
      <c r="C55" s="121"/>
      <c r="D55" s="121"/>
      <c r="E55" s="122"/>
      <c r="F55" s="121"/>
      <c r="G55" s="123"/>
    </row>
    <row r="56" spans="1:7" hidden="1" x14ac:dyDescent="0.25">
      <c r="A56" s="12"/>
      <c r="B56" s="18" t="s">
        <v>18</v>
      </c>
      <c r="C56" s="121"/>
      <c r="D56" s="121"/>
      <c r="E56" s="122"/>
      <c r="F56" s="121"/>
      <c r="G56" s="123"/>
    </row>
    <row r="57" spans="1:7" hidden="1" x14ac:dyDescent="0.25">
      <c r="A57" s="12"/>
      <c r="B57" s="18" t="s">
        <v>19</v>
      </c>
      <c r="C57" s="121"/>
      <c r="D57" s="121"/>
      <c r="E57" s="122"/>
      <c r="F57" s="121"/>
      <c r="G57" s="123"/>
    </row>
    <row r="58" spans="1:7" hidden="1" x14ac:dyDescent="0.25">
      <c r="A58" s="12"/>
      <c r="B58" s="18" t="s">
        <v>20</v>
      </c>
      <c r="C58" s="121"/>
      <c r="D58" s="121"/>
      <c r="E58" s="122"/>
      <c r="F58" s="121"/>
      <c r="G58" s="123"/>
    </row>
    <row r="59" spans="1:7" hidden="1" x14ac:dyDescent="0.25">
      <c r="A59" s="12"/>
      <c r="B59" s="18" t="s">
        <v>21</v>
      </c>
      <c r="C59" s="121"/>
      <c r="D59" s="121"/>
      <c r="E59" s="122"/>
      <c r="F59" s="121"/>
      <c r="G59" s="123"/>
    </row>
    <row r="60" spans="1:7" hidden="1" x14ac:dyDescent="0.25">
      <c r="A60" s="12" t="s">
        <v>33</v>
      </c>
      <c r="B60" s="17" t="s">
        <v>27</v>
      </c>
      <c r="C60" s="121"/>
      <c r="D60" s="121"/>
      <c r="E60" s="122"/>
      <c r="F60" s="121"/>
      <c r="G60" s="123"/>
    </row>
    <row r="61" spans="1:7" hidden="1" x14ac:dyDescent="0.25">
      <c r="A61" s="12"/>
      <c r="B61" s="18" t="s">
        <v>16</v>
      </c>
      <c r="C61" s="121"/>
      <c r="D61" s="121"/>
      <c r="E61" s="122"/>
      <c r="F61" s="121"/>
      <c r="G61" s="123"/>
    </row>
    <row r="62" spans="1:7" hidden="1" x14ac:dyDescent="0.25">
      <c r="A62" s="12"/>
      <c r="B62" s="18" t="s">
        <v>17</v>
      </c>
      <c r="C62" s="121"/>
      <c r="D62" s="121"/>
      <c r="E62" s="122"/>
      <c r="F62" s="121"/>
      <c r="G62" s="123"/>
    </row>
    <row r="63" spans="1:7" hidden="1" x14ac:dyDescent="0.25">
      <c r="A63" s="12"/>
      <c r="B63" s="18" t="s">
        <v>18</v>
      </c>
      <c r="C63" s="121"/>
      <c r="D63" s="121"/>
      <c r="E63" s="122"/>
      <c r="F63" s="121"/>
      <c r="G63" s="123"/>
    </row>
    <row r="64" spans="1:7" hidden="1" x14ac:dyDescent="0.25">
      <c r="A64" s="12"/>
      <c r="B64" s="18" t="s">
        <v>19</v>
      </c>
      <c r="C64" s="121"/>
      <c r="D64" s="121"/>
      <c r="E64" s="122"/>
      <c r="F64" s="121"/>
      <c r="G64" s="123"/>
    </row>
    <row r="65" spans="1:7" hidden="1" x14ac:dyDescent="0.25">
      <c r="A65" s="12"/>
      <c r="B65" s="18" t="s">
        <v>20</v>
      </c>
      <c r="C65" s="121"/>
      <c r="D65" s="121"/>
      <c r="E65" s="122"/>
      <c r="F65" s="121"/>
      <c r="G65" s="123"/>
    </row>
    <row r="66" spans="1:7" hidden="1" x14ac:dyDescent="0.25">
      <c r="A66" s="12"/>
      <c r="B66" s="18" t="s">
        <v>21</v>
      </c>
      <c r="C66" s="121"/>
      <c r="D66" s="121"/>
      <c r="E66" s="122"/>
      <c r="F66" s="121"/>
      <c r="G66" s="123"/>
    </row>
    <row r="67" spans="1:7" hidden="1" x14ac:dyDescent="0.25">
      <c r="A67" s="12" t="s">
        <v>34</v>
      </c>
      <c r="B67" s="13" t="s">
        <v>35</v>
      </c>
      <c r="C67" s="121"/>
      <c r="D67" s="121"/>
      <c r="E67" s="122"/>
      <c r="F67" s="121"/>
      <c r="G67" s="123"/>
    </row>
    <row r="68" spans="1:7" hidden="1" x14ac:dyDescent="0.25">
      <c r="A68" s="12" t="s">
        <v>36</v>
      </c>
      <c r="B68" s="16" t="s">
        <v>13</v>
      </c>
      <c r="C68" s="121"/>
      <c r="D68" s="121"/>
      <c r="E68" s="122"/>
      <c r="F68" s="121"/>
      <c r="G68" s="123"/>
    </row>
    <row r="69" spans="1:7" hidden="1" x14ac:dyDescent="0.25">
      <c r="A69" s="12" t="s">
        <v>37</v>
      </c>
      <c r="B69" s="17" t="s">
        <v>15</v>
      </c>
      <c r="C69" s="121"/>
      <c r="D69" s="121"/>
      <c r="E69" s="122"/>
      <c r="F69" s="121"/>
      <c r="G69" s="123"/>
    </row>
    <row r="70" spans="1:7" hidden="1" x14ac:dyDescent="0.25">
      <c r="A70" s="12"/>
      <c r="B70" s="18" t="s">
        <v>16</v>
      </c>
      <c r="C70" s="121"/>
      <c r="D70" s="121"/>
      <c r="E70" s="122"/>
      <c r="F70" s="121"/>
      <c r="G70" s="123"/>
    </row>
    <row r="71" spans="1:7" hidden="1" x14ac:dyDescent="0.25">
      <c r="A71" s="12"/>
      <c r="B71" s="18" t="s">
        <v>17</v>
      </c>
      <c r="C71" s="121"/>
      <c r="D71" s="121"/>
      <c r="E71" s="122"/>
      <c r="F71" s="121"/>
      <c r="G71" s="123"/>
    </row>
    <row r="72" spans="1:7" hidden="1" x14ac:dyDescent="0.25">
      <c r="A72" s="12"/>
      <c r="B72" s="18" t="s">
        <v>18</v>
      </c>
      <c r="C72" s="121"/>
      <c r="D72" s="121"/>
      <c r="E72" s="122"/>
      <c r="F72" s="121"/>
      <c r="G72" s="123"/>
    </row>
    <row r="73" spans="1:7" hidden="1" x14ac:dyDescent="0.25">
      <c r="A73" s="12"/>
      <c r="B73" s="18" t="s">
        <v>19</v>
      </c>
      <c r="C73" s="121"/>
      <c r="D73" s="121"/>
      <c r="E73" s="122"/>
      <c r="F73" s="121"/>
      <c r="G73" s="123"/>
    </row>
    <row r="74" spans="1:7" hidden="1" x14ac:dyDescent="0.25">
      <c r="A74" s="12"/>
      <c r="B74" s="18" t="s">
        <v>20</v>
      </c>
      <c r="C74" s="121"/>
      <c r="D74" s="121"/>
      <c r="E74" s="122"/>
      <c r="F74" s="121"/>
      <c r="G74" s="123"/>
    </row>
    <row r="75" spans="1:7" hidden="1" x14ac:dyDescent="0.25">
      <c r="A75" s="12"/>
      <c r="B75" s="18" t="s">
        <v>21</v>
      </c>
      <c r="C75" s="121"/>
      <c r="D75" s="121"/>
      <c r="E75" s="122"/>
      <c r="F75" s="121"/>
      <c r="G75" s="123"/>
    </row>
    <row r="76" spans="1:7" hidden="1" x14ac:dyDescent="0.25">
      <c r="A76" s="12" t="s">
        <v>38</v>
      </c>
      <c r="B76" s="17" t="s">
        <v>23</v>
      </c>
      <c r="C76" s="121"/>
      <c r="D76" s="121"/>
      <c r="E76" s="122"/>
      <c r="F76" s="121"/>
      <c r="G76" s="123"/>
    </row>
    <row r="77" spans="1:7" hidden="1" x14ac:dyDescent="0.25">
      <c r="A77" s="12"/>
      <c r="B77" s="18" t="s">
        <v>16</v>
      </c>
      <c r="C77" s="121"/>
      <c r="D77" s="121"/>
      <c r="E77" s="122"/>
      <c r="F77" s="121"/>
      <c r="G77" s="123"/>
    </row>
    <row r="78" spans="1:7" hidden="1" x14ac:dyDescent="0.25">
      <c r="A78" s="12"/>
      <c r="B78" s="18" t="s">
        <v>17</v>
      </c>
      <c r="C78" s="121"/>
      <c r="D78" s="121"/>
      <c r="E78" s="122"/>
      <c r="F78" s="121"/>
      <c r="G78" s="123"/>
    </row>
    <row r="79" spans="1:7" hidden="1" x14ac:dyDescent="0.25">
      <c r="A79" s="12"/>
      <c r="B79" s="18" t="s">
        <v>18</v>
      </c>
      <c r="C79" s="121"/>
      <c r="D79" s="121"/>
      <c r="E79" s="122"/>
      <c r="F79" s="121"/>
      <c r="G79" s="123"/>
    </row>
    <row r="80" spans="1:7" hidden="1" x14ac:dyDescent="0.25">
      <c r="A80" s="12"/>
      <c r="B80" s="18" t="s">
        <v>19</v>
      </c>
      <c r="C80" s="121"/>
      <c r="D80" s="121"/>
      <c r="E80" s="122"/>
      <c r="F80" s="121"/>
      <c r="G80" s="123"/>
    </row>
    <row r="81" spans="1:7" hidden="1" x14ac:dyDescent="0.25">
      <c r="A81" s="12"/>
      <c r="B81" s="18" t="s">
        <v>20</v>
      </c>
      <c r="C81" s="121"/>
      <c r="D81" s="121"/>
      <c r="E81" s="122"/>
      <c r="F81" s="121"/>
      <c r="G81" s="123"/>
    </row>
    <row r="82" spans="1:7" hidden="1" x14ac:dyDescent="0.25">
      <c r="A82" s="12"/>
      <c r="B82" s="18" t="s">
        <v>21</v>
      </c>
      <c r="C82" s="121"/>
      <c r="D82" s="121"/>
      <c r="E82" s="122"/>
      <c r="F82" s="121"/>
      <c r="G82" s="123"/>
    </row>
    <row r="83" spans="1:7" hidden="1" x14ac:dyDescent="0.25">
      <c r="A83" s="12" t="s">
        <v>39</v>
      </c>
      <c r="B83" s="17" t="s">
        <v>25</v>
      </c>
      <c r="C83" s="121"/>
      <c r="D83" s="121"/>
      <c r="E83" s="122"/>
      <c r="F83" s="121"/>
      <c r="G83" s="123"/>
    </row>
    <row r="84" spans="1:7" hidden="1" x14ac:dyDescent="0.25">
      <c r="A84" s="12"/>
      <c r="B84" s="18" t="s">
        <v>16</v>
      </c>
      <c r="C84" s="121"/>
      <c r="D84" s="121"/>
      <c r="E84" s="122"/>
      <c r="F84" s="121"/>
      <c r="G84" s="123"/>
    </row>
    <row r="85" spans="1:7" hidden="1" x14ac:dyDescent="0.25">
      <c r="A85" s="12"/>
      <c r="B85" s="18" t="s">
        <v>17</v>
      </c>
      <c r="C85" s="121"/>
      <c r="D85" s="121"/>
      <c r="E85" s="122"/>
      <c r="F85" s="121"/>
      <c r="G85" s="123"/>
    </row>
    <row r="86" spans="1:7" hidden="1" x14ac:dyDescent="0.25">
      <c r="A86" s="12"/>
      <c r="B86" s="18" t="s">
        <v>18</v>
      </c>
      <c r="C86" s="121"/>
      <c r="D86" s="121"/>
      <c r="E86" s="122"/>
      <c r="F86" s="121"/>
      <c r="G86" s="123"/>
    </row>
    <row r="87" spans="1:7" hidden="1" x14ac:dyDescent="0.25">
      <c r="A87" s="12"/>
      <c r="B87" s="18" t="s">
        <v>19</v>
      </c>
      <c r="C87" s="121"/>
      <c r="D87" s="121"/>
      <c r="E87" s="122"/>
      <c r="F87" s="121"/>
      <c r="G87" s="123"/>
    </row>
    <row r="88" spans="1:7" hidden="1" x14ac:dyDescent="0.25">
      <c r="A88" s="12"/>
      <c r="B88" s="18" t="s">
        <v>20</v>
      </c>
      <c r="C88" s="121"/>
      <c r="D88" s="121"/>
      <c r="E88" s="122"/>
      <c r="F88" s="121"/>
      <c r="G88" s="123"/>
    </row>
    <row r="89" spans="1:7" hidden="1" x14ac:dyDescent="0.25">
      <c r="A89" s="12"/>
      <c r="B89" s="18" t="s">
        <v>21</v>
      </c>
      <c r="C89" s="121"/>
      <c r="D89" s="121"/>
      <c r="E89" s="122"/>
      <c r="F89" s="121"/>
      <c r="G89" s="123"/>
    </row>
    <row r="90" spans="1:7" hidden="1" x14ac:dyDescent="0.25">
      <c r="A90" s="12" t="s">
        <v>40</v>
      </c>
      <c r="B90" s="17" t="s">
        <v>27</v>
      </c>
      <c r="C90" s="121"/>
      <c r="D90" s="121"/>
      <c r="E90" s="122"/>
      <c r="F90" s="121"/>
      <c r="G90" s="123"/>
    </row>
    <row r="91" spans="1:7" hidden="1" x14ac:dyDescent="0.25">
      <c r="A91" s="12"/>
      <c r="B91" s="18" t="s">
        <v>16</v>
      </c>
      <c r="C91" s="121"/>
      <c r="D91" s="121"/>
      <c r="E91" s="122"/>
      <c r="F91" s="121"/>
      <c r="G91" s="123"/>
    </row>
    <row r="92" spans="1:7" hidden="1" x14ac:dyDescent="0.25">
      <c r="A92" s="12"/>
      <c r="B92" s="18" t="s">
        <v>17</v>
      </c>
      <c r="C92" s="121"/>
      <c r="D92" s="121"/>
      <c r="E92" s="122"/>
      <c r="F92" s="121"/>
      <c r="G92" s="123"/>
    </row>
    <row r="93" spans="1:7" hidden="1" x14ac:dyDescent="0.25">
      <c r="A93" s="12"/>
      <c r="B93" s="18" t="s">
        <v>18</v>
      </c>
      <c r="C93" s="121"/>
      <c r="D93" s="121"/>
      <c r="E93" s="122"/>
      <c r="F93" s="121"/>
      <c r="G93" s="123"/>
    </row>
    <row r="94" spans="1:7" hidden="1" x14ac:dyDescent="0.25">
      <c r="A94" s="12"/>
      <c r="B94" s="18" t="s">
        <v>19</v>
      </c>
      <c r="C94" s="121"/>
      <c r="D94" s="121"/>
      <c r="E94" s="122"/>
      <c r="F94" s="121"/>
      <c r="G94" s="123"/>
    </row>
    <row r="95" spans="1:7" hidden="1" x14ac:dyDescent="0.25">
      <c r="A95" s="12"/>
      <c r="B95" s="18" t="s">
        <v>20</v>
      </c>
      <c r="C95" s="121"/>
      <c r="D95" s="121"/>
      <c r="E95" s="122"/>
      <c r="F95" s="121"/>
      <c r="G95" s="123"/>
    </row>
    <row r="96" spans="1:7" hidden="1" x14ac:dyDescent="0.25">
      <c r="A96" s="12"/>
      <c r="B96" s="18" t="s">
        <v>21</v>
      </c>
      <c r="C96" s="121"/>
      <c r="D96" s="121"/>
      <c r="E96" s="122"/>
      <c r="F96" s="121"/>
      <c r="G96" s="123"/>
    </row>
    <row r="97" spans="1:7" hidden="1" x14ac:dyDescent="0.25">
      <c r="A97" s="12" t="s">
        <v>41</v>
      </c>
      <c r="B97" s="16" t="s">
        <v>29</v>
      </c>
      <c r="C97" s="121"/>
      <c r="D97" s="121"/>
      <c r="E97" s="122"/>
      <c r="F97" s="121"/>
      <c r="G97" s="123"/>
    </row>
    <row r="98" spans="1:7" hidden="1" x14ac:dyDescent="0.25">
      <c r="A98" s="12" t="s">
        <v>42</v>
      </c>
      <c r="B98" s="17" t="s">
        <v>15</v>
      </c>
      <c r="C98" s="121"/>
      <c r="D98" s="121"/>
      <c r="E98" s="122"/>
      <c r="F98" s="121"/>
      <c r="G98" s="123"/>
    </row>
    <row r="99" spans="1:7" hidden="1" x14ac:dyDescent="0.25">
      <c r="A99" s="12"/>
      <c r="B99" s="18" t="s">
        <v>16</v>
      </c>
      <c r="C99" s="121"/>
      <c r="D99" s="121"/>
      <c r="E99" s="122"/>
      <c r="F99" s="121"/>
      <c r="G99" s="123"/>
    </row>
    <row r="100" spans="1:7" hidden="1" x14ac:dyDescent="0.25">
      <c r="A100" s="12"/>
      <c r="B100" s="18" t="s">
        <v>17</v>
      </c>
      <c r="C100" s="121"/>
      <c r="D100" s="121"/>
      <c r="E100" s="122"/>
      <c r="F100" s="121"/>
      <c r="G100" s="123"/>
    </row>
    <row r="101" spans="1:7" hidden="1" x14ac:dyDescent="0.25">
      <c r="A101" s="12"/>
      <c r="B101" s="18" t="s">
        <v>18</v>
      </c>
      <c r="C101" s="121"/>
      <c r="D101" s="121"/>
      <c r="E101" s="122"/>
      <c r="F101" s="121"/>
      <c r="G101" s="123"/>
    </row>
    <row r="102" spans="1:7" hidden="1" x14ac:dyDescent="0.25">
      <c r="A102" s="12"/>
      <c r="B102" s="18" t="s">
        <v>19</v>
      </c>
      <c r="C102" s="121"/>
      <c r="D102" s="121"/>
      <c r="E102" s="122"/>
      <c r="F102" s="121"/>
      <c r="G102" s="123"/>
    </row>
    <row r="103" spans="1:7" hidden="1" x14ac:dyDescent="0.25">
      <c r="A103" s="12"/>
      <c r="B103" s="18" t="s">
        <v>20</v>
      </c>
      <c r="C103" s="121"/>
      <c r="D103" s="121"/>
      <c r="E103" s="122"/>
      <c r="F103" s="121"/>
      <c r="G103" s="123"/>
    </row>
    <row r="104" spans="1:7" hidden="1" x14ac:dyDescent="0.25">
      <c r="A104" s="12"/>
      <c r="B104" s="18" t="s">
        <v>21</v>
      </c>
      <c r="C104" s="121"/>
      <c r="D104" s="121"/>
      <c r="E104" s="122"/>
      <c r="F104" s="121"/>
      <c r="G104" s="123"/>
    </row>
    <row r="105" spans="1:7" hidden="1" x14ac:dyDescent="0.25">
      <c r="A105" s="12" t="s">
        <v>43</v>
      </c>
      <c r="B105" s="17" t="s">
        <v>23</v>
      </c>
      <c r="C105" s="121"/>
      <c r="D105" s="121"/>
      <c r="E105" s="122"/>
      <c r="F105" s="121"/>
      <c r="G105" s="123"/>
    </row>
    <row r="106" spans="1:7" hidden="1" x14ac:dyDescent="0.25">
      <c r="A106" s="12"/>
      <c r="B106" s="18" t="s">
        <v>16</v>
      </c>
      <c r="C106" s="121"/>
      <c r="D106" s="121"/>
      <c r="E106" s="122"/>
      <c r="F106" s="121"/>
      <c r="G106" s="123"/>
    </row>
    <row r="107" spans="1:7" hidden="1" x14ac:dyDescent="0.25">
      <c r="A107" s="12"/>
      <c r="B107" s="18" t="s">
        <v>17</v>
      </c>
      <c r="C107" s="121"/>
      <c r="D107" s="121"/>
      <c r="E107" s="122"/>
      <c r="F107" s="121"/>
      <c r="G107" s="123"/>
    </row>
    <row r="108" spans="1:7" hidden="1" x14ac:dyDescent="0.25">
      <c r="A108" s="12"/>
      <c r="B108" s="18" t="s">
        <v>18</v>
      </c>
      <c r="C108" s="121"/>
      <c r="D108" s="121"/>
      <c r="E108" s="122"/>
      <c r="F108" s="121"/>
      <c r="G108" s="123"/>
    </row>
    <row r="109" spans="1:7" hidden="1" x14ac:dyDescent="0.25">
      <c r="A109" s="12"/>
      <c r="B109" s="18" t="s">
        <v>19</v>
      </c>
      <c r="C109" s="121"/>
      <c r="D109" s="121"/>
      <c r="E109" s="122"/>
      <c r="F109" s="121"/>
      <c r="G109" s="123"/>
    </row>
    <row r="110" spans="1:7" hidden="1" x14ac:dyDescent="0.25">
      <c r="A110" s="12"/>
      <c r="B110" s="18" t="s">
        <v>20</v>
      </c>
      <c r="C110" s="121"/>
      <c r="D110" s="121"/>
      <c r="E110" s="122"/>
      <c r="F110" s="121"/>
      <c r="G110" s="123"/>
    </row>
    <row r="111" spans="1:7" hidden="1" x14ac:dyDescent="0.25">
      <c r="A111" s="12"/>
      <c r="B111" s="18" t="s">
        <v>21</v>
      </c>
      <c r="C111" s="121"/>
      <c r="D111" s="121"/>
      <c r="E111" s="122"/>
      <c r="F111" s="121"/>
      <c r="G111" s="123"/>
    </row>
    <row r="112" spans="1:7" hidden="1" x14ac:dyDescent="0.25">
      <c r="A112" s="12" t="s">
        <v>44</v>
      </c>
      <c r="B112" s="17" t="s">
        <v>25</v>
      </c>
      <c r="C112" s="121"/>
      <c r="D112" s="121"/>
      <c r="E112" s="122"/>
      <c r="F112" s="121"/>
      <c r="G112" s="123"/>
    </row>
    <row r="113" spans="1:7" hidden="1" x14ac:dyDescent="0.25">
      <c r="A113" s="12"/>
      <c r="B113" s="18" t="s">
        <v>16</v>
      </c>
      <c r="C113" s="121"/>
      <c r="D113" s="121"/>
      <c r="E113" s="122"/>
      <c r="F113" s="121"/>
      <c r="G113" s="123"/>
    </row>
    <row r="114" spans="1:7" hidden="1" x14ac:dyDescent="0.25">
      <c r="A114" s="12"/>
      <c r="B114" s="18" t="s">
        <v>17</v>
      </c>
      <c r="C114" s="121"/>
      <c r="D114" s="121"/>
      <c r="E114" s="122"/>
      <c r="F114" s="121"/>
      <c r="G114" s="123"/>
    </row>
    <row r="115" spans="1:7" hidden="1" x14ac:dyDescent="0.25">
      <c r="A115" s="12"/>
      <c r="B115" s="18" t="s">
        <v>18</v>
      </c>
      <c r="C115" s="121"/>
      <c r="D115" s="121"/>
      <c r="E115" s="122"/>
      <c r="F115" s="121"/>
      <c r="G115" s="123"/>
    </row>
    <row r="116" spans="1:7" hidden="1" x14ac:dyDescent="0.25">
      <c r="A116" s="12"/>
      <c r="B116" s="18" t="s">
        <v>19</v>
      </c>
      <c r="C116" s="121"/>
      <c r="D116" s="121"/>
      <c r="E116" s="122"/>
      <c r="F116" s="121"/>
      <c r="G116" s="123"/>
    </row>
    <row r="117" spans="1:7" hidden="1" x14ac:dyDescent="0.25">
      <c r="A117" s="12"/>
      <c r="B117" s="18" t="s">
        <v>20</v>
      </c>
      <c r="C117" s="121"/>
      <c r="D117" s="121"/>
      <c r="E117" s="122"/>
      <c r="F117" s="121"/>
      <c r="G117" s="123"/>
    </row>
    <row r="118" spans="1:7" hidden="1" x14ac:dyDescent="0.25">
      <c r="A118" s="12"/>
      <c r="B118" s="18" t="s">
        <v>21</v>
      </c>
      <c r="C118" s="121"/>
      <c r="D118" s="121"/>
      <c r="E118" s="122"/>
      <c r="F118" s="121"/>
      <c r="G118" s="123"/>
    </row>
    <row r="119" spans="1:7" hidden="1" x14ac:dyDescent="0.25">
      <c r="A119" s="12" t="s">
        <v>45</v>
      </c>
      <c r="B119" s="17" t="s">
        <v>27</v>
      </c>
      <c r="C119" s="121"/>
      <c r="D119" s="121"/>
      <c r="E119" s="122"/>
      <c r="F119" s="121"/>
      <c r="G119" s="123"/>
    </row>
    <row r="120" spans="1:7" hidden="1" x14ac:dyDescent="0.25">
      <c r="A120" s="12"/>
      <c r="B120" s="18" t="s">
        <v>16</v>
      </c>
      <c r="C120" s="121"/>
      <c r="D120" s="121"/>
      <c r="E120" s="122"/>
      <c r="F120" s="121"/>
      <c r="G120" s="123"/>
    </row>
    <row r="121" spans="1:7" hidden="1" x14ac:dyDescent="0.25">
      <c r="A121" s="12"/>
      <c r="B121" s="18" t="s">
        <v>17</v>
      </c>
      <c r="C121" s="121"/>
      <c r="D121" s="121"/>
      <c r="E121" s="122"/>
      <c r="F121" s="121"/>
      <c r="G121" s="123"/>
    </row>
    <row r="122" spans="1:7" hidden="1" x14ac:dyDescent="0.25">
      <c r="A122" s="12"/>
      <c r="B122" s="18" t="s">
        <v>18</v>
      </c>
      <c r="C122" s="121"/>
      <c r="D122" s="121"/>
      <c r="E122" s="122"/>
      <c r="F122" s="121"/>
      <c r="G122" s="123"/>
    </row>
    <row r="123" spans="1:7" hidden="1" x14ac:dyDescent="0.25">
      <c r="A123" s="12"/>
      <c r="B123" s="18" t="s">
        <v>19</v>
      </c>
      <c r="C123" s="121"/>
      <c r="D123" s="121"/>
      <c r="E123" s="122"/>
      <c r="F123" s="121"/>
      <c r="G123" s="123"/>
    </row>
    <row r="124" spans="1:7" hidden="1" x14ac:dyDescent="0.25">
      <c r="A124" s="12"/>
      <c r="B124" s="18" t="s">
        <v>20</v>
      </c>
      <c r="C124" s="121"/>
      <c r="D124" s="121"/>
      <c r="E124" s="122"/>
      <c r="F124" s="121"/>
      <c r="G124" s="123"/>
    </row>
    <row r="125" spans="1:7" hidden="1" x14ac:dyDescent="0.25">
      <c r="A125" s="12"/>
      <c r="B125" s="18" t="s">
        <v>21</v>
      </c>
      <c r="C125" s="121"/>
      <c r="D125" s="121"/>
      <c r="E125" s="122"/>
      <c r="F125" s="121"/>
      <c r="G125" s="123"/>
    </row>
    <row r="126" spans="1:7" x14ac:dyDescent="0.25">
      <c r="A126" s="12" t="s">
        <v>46</v>
      </c>
      <c r="B126" s="13" t="s">
        <v>47</v>
      </c>
      <c r="C126" s="121"/>
      <c r="D126" s="121"/>
      <c r="E126" s="122"/>
      <c r="F126" s="121"/>
      <c r="G126" s="123"/>
    </row>
    <row r="127" spans="1:7" hidden="1" x14ac:dyDescent="0.25">
      <c r="A127" s="12" t="s">
        <v>48</v>
      </c>
      <c r="B127" s="16" t="s">
        <v>13</v>
      </c>
      <c r="C127" s="121"/>
      <c r="D127" s="121"/>
      <c r="E127" s="122"/>
      <c r="F127" s="121"/>
      <c r="G127" s="123"/>
    </row>
    <row r="128" spans="1:7" hidden="1" x14ac:dyDescent="0.25">
      <c r="A128" s="12" t="s">
        <v>49</v>
      </c>
      <c r="B128" s="17" t="s">
        <v>15</v>
      </c>
      <c r="C128" s="121"/>
      <c r="D128" s="121"/>
      <c r="E128" s="122"/>
      <c r="F128" s="121"/>
      <c r="G128" s="123"/>
    </row>
    <row r="129" spans="1:7" hidden="1" x14ac:dyDescent="0.25">
      <c r="A129" s="12"/>
      <c r="B129" s="18" t="s">
        <v>16</v>
      </c>
      <c r="C129" s="121"/>
      <c r="D129" s="121"/>
      <c r="E129" s="122"/>
      <c r="F129" s="121"/>
      <c r="G129" s="123"/>
    </row>
    <row r="130" spans="1:7" hidden="1" x14ac:dyDescent="0.25">
      <c r="A130" s="12"/>
      <c r="B130" s="18" t="s">
        <v>17</v>
      </c>
      <c r="C130" s="121"/>
      <c r="D130" s="121"/>
      <c r="E130" s="122"/>
      <c r="F130" s="121"/>
      <c r="G130" s="123"/>
    </row>
    <row r="131" spans="1:7" hidden="1" x14ac:dyDescent="0.25">
      <c r="A131" s="12"/>
      <c r="B131" s="18" t="s">
        <v>18</v>
      </c>
      <c r="C131" s="121"/>
      <c r="D131" s="121"/>
      <c r="E131" s="122"/>
      <c r="F131" s="121"/>
      <c r="G131" s="123"/>
    </row>
    <row r="132" spans="1:7" hidden="1" x14ac:dyDescent="0.25">
      <c r="A132" s="12"/>
      <c r="B132" s="18" t="s">
        <v>19</v>
      </c>
      <c r="C132" s="121"/>
      <c r="D132" s="121"/>
      <c r="E132" s="122"/>
      <c r="F132" s="121"/>
      <c r="G132" s="123"/>
    </row>
    <row r="133" spans="1:7" hidden="1" x14ac:dyDescent="0.25">
      <c r="A133" s="12"/>
      <c r="B133" s="18" t="s">
        <v>20</v>
      </c>
      <c r="C133" s="121"/>
      <c r="D133" s="121"/>
      <c r="E133" s="122"/>
      <c r="F133" s="121"/>
      <c r="G133" s="123"/>
    </row>
    <row r="134" spans="1:7" hidden="1" x14ac:dyDescent="0.25">
      <c r="A134" s="12"/>
      <c r="B134" s="18" t="s">
        <v>21</v>
      </c>
      <c r="C134" s="121"/>
      <c r="D134" s="121"/>
      <c r="E134" s="122"/>
      <c r="F134" s="121"/>
      <c r="G134" s="123"/>
    </row>
    <row r="135" spans="1:7" hidden="1" x14ac:dyDescent="0.25">
      <c r="A135" s="12" t="s">
        <v>50</v>
      </c>
      <c r="B135" s="17" t="s">
        <v>344</v>
      </c>
      <c r="C135" s="121"/>
      <c r="D135" s="121"/>
      <c r="E135" s="122"/>
      <c r="F135" s="121"/>
      <c r="G135" s="123"/>
    </row>
    <row r="136" spans="1:7" hidden="1" x14ac:dyDescent="0.25">
      <c r="A136" s="12"/>
      <c r="B136" s="18" t="s">
        <v>16</v>
      </c>
      <c r="C136" s="121"/>
      <c r="D136" s="121"/>
      <c r="E136" s="122"/>
      <c r="F136" s="121"/>
      <c r="G136" s="123"/>
    </row>
    <row r="137" spans="1:7" hidden="1" x14ac:dyDescent="0.25">
      <c r="A137" s="12"/>
      <c r="B137" s="18" t="s">
        <v>17</v>
      </c>
      <c r="C137" s="121"/>
      <c r="D137" s="121"/>
      <c r="E137" s="122"/>
      <c r="F137" s="121"/>
      <c r="G137" s="123"/>
    </row>
    <row r="138" spans="1:7" hidden="1" x14ac:dyDescent="0.25">
      <c r="A138" s="12"/>
      <c r="B138" s="18" t="s">
        <v>18</v>
      </c>
      <c r="C138" s="121"/>
      <c r="D138" s="121"/>
      <c r="E138" s="122"/>
      <c r="F138" s="121"/>
      <c r="G138" s="123"/>
    </row>
    <row r="139" spans="1:7" hidden="1" x14ac:dyDescent="0.25">
      <c r="A139" s="12"/>
      <c r="B139" s="18" t="s">
        <v>19</v>
      </c>
      <c r="C139" s="121"/>
      <c r="D139" s="121"/>
      <c r="E139" s="122"/>
      <c r="F139" s="121"/>
      <c r="G139" s="123"/>
    </row>
    <row r="140" spans="1:7" hidden="1" x14ac:dyDescent="0.25">
      <c r="A140" s="12"/>
      <c r="B140" s="18" t="s">
        <v>20</v>
      </c>
      <c r="C140" s="121"/>
      <c r="D140" s="121"/>
      <c r="E140" s="122"/>
      <c r="F140" s="121"/>
      <c r="G140" s="123"/>
    </row>
    <row r="141" spans="1:7" hidden="1" x14ac:dyDescent="0.25">
      <c r="A141" s="12"/>
      <c r="B141" s="18" t="s">
        <v>21</v>
      </c>
      <c r="C141" s="121"/>
      <c r="D141" s="121"/>
      <c r="E141" s="122"/>
      <c r="F141" s="121"/>
      <c r="G141" s="123"/>
    </row>
    <row r="142" spans="1:7" hidden="1" x14ac:dyDescent="0.25">
      <c r="A142" s="12" t="s">
        <v>51</v>
      </c>
      <c r="B142" s="17" t="s">
        <v>25</v>
      </c>
      <c r="C142" s="121"/>
      <c r="D142" s="121"/>
      <c r="E142" s="122"/>
      <c r="F142" s="121"/>
      <c r="G142" s="123"/>
    </row>
    <row r="143" spans="1:7" hidden="1" x14ac:dyDescent="0.25">
      <c r="A143" s="12"/>
      <c r="B143" s="18" t="s">
        <v>16</v>
      </c>
      <c r="C143" s="121"/>
      <c r="D143" s="121"/>
      <c r="E143" s="122"/>
      <c r="F143" s="121"/>
      <c r="G143" s="123"/>
    </row>
    <row r="144" spans="1:7" hidden="1" x14ac:dyDescent="0.25">
      <c r="A144" s="12"/>
      <c r="B144" s="18" t="s">
        <v>17</v>
      </c>
      <c r="C144" s="121"/>
      <c r="D144" s="121"/>
      <c r="E144" s="122"/>
      <c r="F144" s="121"/>
      <c r="G144" s="123"/>
    </row>
    <row r="145" spans="1:7" hidden="1" x14ac:dyDescent="0.25">
      <c r="A145" s="12"/>
      <c r="B145" s="18" t="s">
        <v>18</v>
      </c>
      <c r="C145" s="121"/>
      <c r="D145" s="121"/>
      <c r="E145" s="122"/>
      <c r="F145" s="121"/>
      <c r="G145" s="123"/>
    </row>
    <row r="146" spans="1:7" hidden="1" x14ac:dyDescent="0.25">
      <c r="A146" s="12"/>
      <c r="B146" s="18" t="s">
        <v>19</v>
      </c>
      <c r="C146" s="121"/>
      <c r="D146" s="121"/>
      <c r="E146" s="122"/>
      <c r="F146" s="121"/>
      <c r="G146" s="123"/>
    </row>
    <row r="147" spans="1:7" hidden="1" x14ac:dyDescent="0.25">
      <c r="A147" s="12"/>
      <c r="B147" s="18" t="s">
        <v>20</v>
      </c>
      <c r="C147" s="121"/>
      <c r="D147" s="121"/>
      <c r="E147" s="122"/>
      <c r="F147" s="121"/>
      <c r="G147" s="123"/>
    </row>
    <row r="148" spans="1:7" hidden="1" x14ac:dyDescent="0.25">
      <c r="A148" s="12"/>
      <c r="B148" s="18" t="s">
        <v>21</v>
      </c>
      <c r="C148" s="121"/>
      <c r="D148" s="121"/>
      <c r="E148" s="122"/>
      <c r="F148" s="121"/>
      <c r="G148" s="123"/>
    </row>
    <row r="149" spans="1:7" hidden="1" x14ac:dyDescent="0.25">
      <c r="A149" s="12" t="s">
        <v>52</v>
      </c>
      <c r="B149" s="17" t="s">
        <v>27</v>
      </c>
      <c r="C149" s="121"/>
      <c r="D149" s="121"/>
      <c r="E149" s="122"/>
      <c r="F149" s="121"/>
      <c r="G149" s="123"/>
    </row>
    <row r="150" spans="1:7" hidden="1" x14ac:dyDescent="0.25">
      <c r="A150" s="12"/>
      <c r="B150" s="18" t="s">
        <v>16</v>
      </c>
      <c r="C150" s="121"/>
      <c r="D150" s="121"/>
      <c r="E150" s="122"/>
      <c r="F150" s="121"/>
      <c r="G150" s="123"/>
    </row>
    <row r="151" spans="1:7" hidden="1" x14ac:dyDescent="0.25">
      <c r="A151" s="12"/>
      <c r="B151" s="18" t="s">
        <v>17</v>
      </c>
      <c r="C151" s="121"/>
      <c r="D151" s="121"/>
      <c r="E151" s="122"/>
      <c r="F151" s="121"/>
      <c r="G151" s="123"/>
    </row>
    <row r="152" spans="1:7" hidden="1" x14ac:dyDescent="0.25">
      <c r="A152" s="12"/>
      <c r="B152" s="18" t="s">
        <v>18</v>
      </c>
      <c r="C152" s="121"/>
      <c r="D152" s="121"/>
      <c r="E152" s="122"/>
      <c r="F152" s="121"/>
      <c r="G152" s="123"/>
    </row>
    <row r="153" spans="1:7" hidden="1" x14ac:dyDescent="0.25">
      <c r="A153" s="12"/>
      <c r="B153" s="18" t="s">
        <v>19</v>
      </c>
      <c r="C153" s="121"/>
      <c r="D153" s="121"/>
      <c r="E153" s="122"/>
      <c r="F153" s="121"/>
      <c r="G153" s="123"/>
    </row>
    <row r="154" spans="1:7" hidden="1" x14ac:dyDescent="0.25">
      <c r="A154" s="12"/>
      <c r="B154" s="18" t="s">
        <v>20</v>
      </c>
      <c r="C154" s="121"/>
      <c r="D154" s="121"/>
      <c r="E154" s="122"/>
      <c r="F154" s="121"/>
      <c r="G154" s="123"/>
    </row>
    <row r="155" spans="1:7" hidden="1" x14ac:dyDescent="0.25">
      <c r="A155" s="12"/>
      <c r="B155" s="18" t="s">
        <v>21</v>
      </c>
      <c r="C155" s="121"/>
      <c r="D155" s="121"/>
      <c r="E155" s="122"/>
      <c r="F155" s="121"/>
      <c r="G155" s="123"/>
    </row>
    <row r="156" spans="1:7" x14ac:dyDescent="0.25">
      <c r="A156" s="12" t="s">
        <v>53</v>
      </c>
      <c r="B156" s="16" t="s">
        <v>29</v>
      </c>
      <c r="C156" s="121"/>
      <c r="D156" s="121"/>
      <c r="E156" s="122"/>
      <c r="F156" s="121"/>
      <c r="G156" s="123"/>
    </row>
    <row r="157" spans="1:7" hidden="1" x14ac:dyDescent="0.25">
      <c r="A157" s="12" t="s">
        <v>54</v>
      </c>
      <c r="B157" s="17" t="s">
        <v>15</v>
      </c>
      <c r="C157" s="121"/>
      <c r="D157" s="121"/>
      <c r="E157" s="122"/>
      <c r="F157" s="121"/>
      <c r="G157" s="123"/>
    </row>
    <row r="158" spans="1:7" hidden="1" x14ac:dyDescent="0.25">
      <c r="A158" s="12" t="s">
        <v>55</v>
      </c>
      <c r="B158" s="21" t="s">
        <v>16</v>
      </c>
      <c r="C158" s="121"/>
      <c r="D158" s="121"/>
      <c r="E158" s="122"/>
      <c r="F158" s="121"/>
      <c r="G158" s="123"/>
    </row>
    <row r="159" spans="1:7" hidden="1" x14ac:dyDescent="0.25">
      <c r="A159" s="12" t="s">
        <v>56</v>
      </c>
      <c r="B159" s="21" t="s">
        <v>17</v>
      </c>
      <c r="C159" s="121"/>
      <c r="D159" s="121"/>
      <c r="E159" s="122"/>
      <c r="F159" s="121"/>
      <c r="G159" s="123"/>
    </row>
    <row r="160" spans="1:7" hidden="1" x14ac:dyDescent="0.25">
      <c r="A160" s="12" t="s">
        <v>57</v>
      </c>
      <c r="B160" s="21" t="s">
        <v>18</v>
      </c>
      <c r="C160" s="121"/>
      <c r="D160" s="121"/>
      <c r="E160" s="122"/>
      <c r="F160" s="121"/>
      <c r="G160" s="123"/>
    </row>
    <row r="161" spans="1:7" hidden="1" x14ac:dyDescent="0.25">
      <c r="A161" s="12" t="s">
        <v>58</v>
      </c>
      <c r="B161" s="21" t="s">
        <v>19</v>
      </c>
      <c r="C161" s="121"/>
      <c r="D161" s="121"/>
      <c r="E161" s="122"/>
      <c r="F161" s="121"/>
      <c r="G161" s="123"/>
    </row>
    <row r="162" spans="1:7" hidden="1" x14ac:dyDescent="0.25">
      <c r="A162" s="12" t="s">
        <v>59</v>
      </c>
      <c r="B162" s="21" t="s">
        <v>20</v>
      </c>
      <c r="C162" s="121"/>
      <c r="D162" s="121"/>
      <c r="E162" s="122"/>
      <c r="F162" s="121"/>
      <c r="G162" s="123"/>
    </row>
    <row r="163" spans="1:7" hidden="1" x14ac:dyDescent="0.25">
      <c r="A163" s="12" t="s">
        <v>60</v>
      </c>
      <c r="B163" s="21" t="s">
        <v>21</v>
      </c>
      <c r="C163" s="121"/>
      <c r="D163" s="121"/>
      <c r="E163" s="122"/>
      <c r="F163" s="121"/>
      <c r="G163" s="123"/>
    </row>
    <row r="164" spans="1:7" hidden="1" x14ac:dyDescent="0.25">
      <c r="A164" s="12" t="s">
        <v>61</v>
      </c>
      <c r="B164" s="17" t="s">
        <v>23</v>
      </c>
      <c r="C164" s="121"/>
      <c r="D164" s="121"/>
      <c r="E164" s="122"/>
      <c r="F164" s="121"/>
      <c r="G164" s="123"/>
    </row>
    <row r="165" spans="1:7" hidden="1" x14ac:dyDescent="0.25">
      <c r="A165" s="12" t="s">
        <v>62</v>
      </c>
      <c r="B165" s="21" t="s">
        <v>16</v>
      </c>
      <c r="C165" s="121"/>
      <c r="D165" s="121"/>
      <c r="E165" s="122"/>
      <c r="F165" s="121"/>
      <c r="G165" s="123"/>
    </row>
    <row r="166" spans="1:7" hidden="1" x14ac:dyDescent="0.25">
      <c r="A166" s="12" t="s">
        <v>63</v>
      </c>
      <c r="B166" s="21" t="s">
        <v>17</v>
      </c>
      <c r="C166" s="121"/>
      <c r="D166" s="121"/>
      <c r="E166" s="122"/>
      <c r="F166" s="121"/>
      <c r="G166" s="123"/>
    </row>
    <row r="167" spans="1:7" hidden="1" x14ac:dyDescent="0.25">
      <c r="A167" s="12" t="s">
        <v>64</v>
      </c>
      <c r="B167" s="21" t="s">
        <v>18</v>
      </c>
      <c r="C167" s="121"/>
      <c r="D167" s="121"/>
      <c r="E167" s="122"/>
      <c r="F167" s="121"/>
      <c r="G167" s="123"/>
    </row>
    <row r="168" spans="1:7" hidden="1" x14ac:dyDescent="0.25">
      <c r="A168" s="12" t="s">
        <v>65</v>
      </c>
      <c r="B168" s="21" t="s">
        <v>19</v>
      </c>
      <c r="C168" s="121"/>
      <c r="D168" s="121"/>
      <c r="E168" s="122"/>
      <c r="F168" s="121"/>
      <c r="G168" s="123"/>
    </row>
    <row r="169" spans="1:7" hidden="1" x14ac:dyDescent="0.25">
      <c r="A169" s="12" t="s">
        <v>66</v>
      </c>
      <c r="B169" s="21" t="s">
        <v>20</v>
      </c>
      <c r="C169" s="121"/>
      <c r="D169" s="121"/>
      <c r="E169" s="122"/>
      <c r="F169" s="121"/>
      <c r="G169" s="123"/>
    </row>
    <row r="170" spans="1:7" hidden="1" x14ac:dyDescent="0.25">
      <c r="A170" s="12" t="s">
        <v>67</v>
      </c>
      <c r="B170" s="21" t="s">
        <v>21</v>
      </c>
      <c r="C170" s="121"/>
      <c r="D170" s="121"/>
      <c r="E170" s="122"/>
      <c r="F170" s="121"/>
      <c r="G170" s="123"/>
    </row>
    <row r="171" spans="1:7" hidden="1" x14ac:dyDescent="0.25">
      <c r="A171" s="12" t="s">
        <v>68</v>
      </c>
      <c r="B171" s="17" t="s">
        <v>25</v>
      </c>
      <c r="C171" s="121"/>
      <c r="D171" s="121"/>
      <c r="E171" s="122"/>
      <c r="F171" s="121"/>
      <c r="G171" s="123"/>
    </row>
    <row r="172" spans="1:7" hidden="1" x14ac:dyDescent="0.25">
      <c r="A172" s="12" t="s">
        <v>69</v>
      </c>
      <c r="B172" s="21" t="s">
        <v>16</v>
      </c>
      <c r="C172" s="121"/>
      <c r="D172" s="121"/>
      <c r="E172" s="122"/>
      <c r="F172" s="121"/>
      <c r="G172" s="123"/>
    </row>
    <row r="173" spans="1:7" hidden="1" x14ac:dyDescent="0.25">
      <c r="A173" s="12" t="s">
        <v>70</v>
      </c>
      <c r="B173" s="21" t="s">
        <v>17</v>
      </c>
      <c r="C173" s="121"/>
      <c r="D173" s="121"/>
      <c r="E173" s="122"/>
      <c r="F173" s="121"/>
      <c r="G173" s="123"/>
    </row>
    <row r="174" spans="1:7" hidden="1" x14ac:dyDescent="0.25">
      <c r="A174" s="12" t="s">
        <v>71</v>
      </c>
      <c r="B174" s="21" t="s">
        <v>18</v>
      </c>
      <c r="C174" s="121"/>
      <c r="D174" s="121"/>
      <c r="E174" s="122"/>
      <c r="F174" s="121"/>
      <c r="G174" s="123"/>
    </row>
    <row r="175" spans="1:7" hidden="1" x14ac:dyDescent="0.25">
      <c r="A175" s="12" t="s">
        <v>72</v>
      </c>
      <c r="B175" s="21" t="s">
        <v>19</v>
      </c>
      <c r="C175" s="121"/>
      <c r="D175" s="121"/>
      <c r="E175" s="122"/>
      <c r="F175" s="121"/>
      <c r="G175" s="123"/>
    </row>
    <row r="176" spans="1:7" hidden="1" x14ac:dyDescent="0.25">
      <c r="A176" s="12" t="s">
        <v>73</v>
      </c>
      <c r="B176" s="21" t="s">
        <v>20</v>
      </c>
      <c r="C176" s="121"/>
      <c r="D176" s="121"/>
      <c r="E176" s="122"/>
      <c r="F176" s="121"/>
      <c r="G176" s="123"/>
    </row>
    <row r="177" spans="1:7" hidden="1" x14ac:dyDescent="0.25">
      <c r="A177" s="12" t="s">
        <v>74</v>
      </c>
      <c r="B177" s="21" t="s">
        <v>21</v>
      </c>
      <c r="C177" s="121"/>
      <c r="D177" s="121"/>
      <c r="E177" s="122"/>
      <c r="F177" s="121"/>
      <c r="G177" s="123"/>
    </row>
    <row r="178" spans="1:7" x14ac:dyDescent="0.25">
      <c r="A178" s="12"/>
      <c r="B178" s="17" t="s">
        <v>344</v>
      </c>
      <c r="C178" s="121"/>
      <c r="D178" s="121"/>
      <c r="E178" s="122"/>
      <c r="F178" s="121"/>
      <c r="G178" s="123"/>
    </row>
    <row r="179" spans="1:7" x14ac:dyDescent="0.25">
      <c r="A179" s="12"/>
      <c r="B179" s="18" t="s">
        <v>16</v>
      </c>
      <c r="C179" s="121">
        <v>2020</v>
      </c>
      <c r="D179" s="121">
        <v>0.4</v>
      </c>
      <c r="E179" s="122">
        <v>1</v>
      </c>
      <c r="F179" s="121">
        <v>0.4</v>
      </c>
      <c r="G179" s="123">
        <f>978062/1000</f>
        <v>978.06200000000001</v>
      </c>
    </row>
    <row r="180" spans="1:7" x14ac:dyDescent="0.25">
      <c r="A180" s="12"/>
      <c r="B180" s="18" t="s">
        <v>17</v>
      </c>
      <c r="C180" s="121">
        <v>2020</v>
      </c>
      <c r="D180" s="121">
        <v>0.4</v>
      </c>
      <c r="E180" s="122">
        <v>1</v>
      </c>
      <c r="F180" s="121">
        <v>0.4</v>
      </c>
      <c r="G180" s="123">
        <f>1027269/1000</f>
        <v>1027.269</v>
      </c>
    </row>
    <row r="181" spans="1:7" x14ac:dyDescent="0.25">
      <c r="A181" s="12"/>
      <c r="B181" s="18" t="s">
        <v>18</v>
      </c>
      <c r="C181" s="121">
        <v>2020</v>
      </c>
      <c r="D181" s="121">
        <v>0.4</v>
      </c>
      <c r="E181" s="122">
        <v>1</v>
      </c>
      <c r="F181" s="121">
        <v>0.4</v>
      </c>
      <c r="G181" s="123">
        <f>1087160/1000</f>
        <v>1087.1600000000001</v>
      </c>
    </row>
    <row r="182" spans="1:7" hidden="1" x14ac:dyDescent="0.25">
      <c r="A182" s="12"/>
      <c r="B182" s="18" t="s">
        <v>19</v>
      </c>
      <c r="C182" s="121"/>
      <c r="D182" s="121"/>
      <c r="E182" s="122"/>
      <c r="F182" s="121">
        <v>0.4</v>
      </c>
      <c r="G182" s="123"/>
    </row>
    <row r="183" spans="1:7" hidden="1" x14ac:dyDescent="0.25">
      <c r="A183" s="12"/>
      <c r="B183" s="18" t="s">
        <v>20</v>
      </c>
      <c r="C183" s="121"/>
      <c r="D183" s="121"/>
      <c r="E183" s="122"/>
      <c r="F183" s="121">
        <v>0.4</v>
      </c>
      <c r="G183" s="123"/>
    </row>
    <row r="184" spans="1:7" hidden="1" x14ac:dyDescent="0.25">
      <c r="A184" s="12"/>
      <c r="B184" s="18" t="s">
        <v>21</v>
      </c>
      <c r="C184" s="121"/>
      <c r="D184" s="121"/>
      <c r="E184" s="122"/>
      <c r="F184" s="121">
        <v>0.4</v>
      </c>
      <c r="G184" s="123"/>
    </row>
    <row r="185" spans="1:7" x14ac:dyDescent="0.25">
      <c r="A185" s="12"/>
      <c r="B185" s="17" t="s">
        <v>25</v>
      </c>
      <c r="C185" s="121"/>
      <c r="D185" s="121"/>
      <c r="E185" s="122"/>
      <c r="F185" s="121"/>
      <c r="G185" s="123"/>
    </row>
    <row r="186" spans="1:7" x14ac:dyDescent="0.25">
      <c r="A186" s="12"/>
      <c r="B186" s="18" t="s">
        <v>16</v>
      </c>
      <c r="C186" s="121">
        <v>2020</v>
      </c>
      <c r="D186" s="121">
        <v>10</v>
      </c>
      <c r="E186" s="122">
        <v>1</v>
      </c>
      <c r="F186" s="141" t="s">
        <v>358</v>
      </c>
      <c r="G186" s="123">
        <f>819888/1000</f>
        <v>819.88800000000003</v>
      </c>
    </row>
    <row r="187" spans="1:7" x14ac:dyDescent="0.25">
      <c r="A187" s="12"/>
      <c r="B187" s="18" t="s">
        <v>17</v>
      </c>
      <c r="C187" s="121">
        <v>2020</v>
      </c>
      <c r="D187" s="121">
        <v>10</v>
      </c>
      <c r="E187" s="122">
        <v>1</v>
      </c>
      <c r="F187" s="141" t="s">
        <v>358</v>
      </c>
      <c r="G187" s="123">
        <f>866586/1000</f>
        <v>866.58600000000001</v>
      </c>
    </row>
    <row r="188" spans="1:7" x14ac:dyDescent="0.25">
      <c r="A188" s="12"/>
      <c r="B188" s="18" t="s">
        <v>17</v>
      </c>
      <c r="C188" s="121">
        <v>2020</v>
      </c>
      <c r="D188" s="121">
        <v>10</v>
      </c>
      <c r="E188" s="122">
        <v>1</v>
      </c>
      <c r="F188" s="141" t="s">
        <v>358</v>
      </c>
      <c r="G188" s="123">
        <f>942168/1000</f>
        <v>942.16800000000001</v>
      </c>
    </row>
    <row r="189" spans="1:7" x14ac:dyDescent="0.25">
      <c r="A189" s="12"/>
      <c r="B189" s="18" t="s">
        <v>17</v>
      </c>
      <c r="C189" s="121">
        <v>2020</v>
      </c>
      <c r="D189" s="121">
        <v>10</v>
      </c>
      <c r="E189" s="122">
        <v>1</v>
      </c>
      <c r="F189" s="141" t="s">
        <v>358</v>
      </c>
      <c r="G189" s="123">
        <f>1043902/1000</f>
        <v>1043.902</v>
      </c>
    </row>
    <row r="190" spans="1:7" hidden="1" x14ac:dyDescent="0.25">
      <c r="A190" s="12"/>
      <c r="B190" s="165"/>
      <c r="C190" s="121"/>
      <c r="D190" s="121"/>
      <c r="E190" s="122"/>
      <c r="F190" s="121"/>
      <c r="G190" s="166"/>
    </row>
    <row r="191" spans="1:7" ht="47.25" x14ac:dyDescent="0.25">
      <c r="A191" s="12"/>
      <c r="B191" s="95" t="s">
        <v>323</v>
      </c>
      <c r="C191" s="124">
        <v>2017</v>
      </c>
      <c r="D191" s="124">
        <v>35</v>
      </c>
      <c r="E191" s="125">
        <v>0.113</v>
      </c>
      <c r="F191" s="121">
        <v>112.2</v>
      </c>
      <c r="G191" s="126">
        <v>227.09317999999999</v>
      </c>
    </row>
    <row r="192" spans="1:7" ht="31.5" x14ac:dyDescent="0.25">
      <c r="A192" s="12"/>
      <c r="B192" s="99" t="s">
        <v>324</v>
      </c>
      <c r="C192" s="124">
        <v>2018</v>
      </c>
      <c r="D192" s="124">
        <v>10</v>
      </c>
      <c r="E192" s="125">
        <v>0.374</v>
      </c>
      <c r="F192" s="121">
        <v>112.2</v>
      </c>
      <c r="G192" s="126">
        <v>185.92570000000001</v>
      </c>
    </row>
    <row r="193" spans="1:7" hidden="1" x14ac:dyDescent="0.25">
      <c r="A193" s="12"/>
      <c r="B193" s="18" t="s">
        <v>18</v>
      </c>
      <c r="C193" s="121"/>
      <c r="D193" s="121"/>
      <c r="E193" s="122"/>
      <c r="F193" s="121"/>
      <c r="G193" s="121"/>
    </row>
    <row r="194" spans="1:7" hidden="1" x14ac:dyDescent="0.25">
      <c r="A194" s="12"/>
      <c r="B194" s="18" t="s">
        <v>19</v>
      </c>
      <c r="C194" s="121"/>
      <c r="D194" s="121"/>
      <c r="E194" s="122"/>
      <c r="F194" s="121"/>
      <c r="G194" s="121"/>
    </row>
    <row r="195" spans="1:7" hidden="1" x14ac:dyDescent="0.25">
      <c r="A195" s="12"/>
      <c r="B195" s="18" t="s">
        <v>20</v>
      </c>
      <c r="C195" s="121"/>
      <c r="D195" s="121"/>
      <c r="E195" s="122"/>
      <c r="F195" s="121"/>
      <c r="G195" s="121"/>
    </row>
    <row r="196" spans="1:7" hidden="1" x14ac:dyDescent="0.25">
      <c r="A196" s="12"/>
      <c r="B196" s="18" t="s">
        <v>21</v>
      </c>
      <c r="C196" s="121"/>
      <c r="D196" s="121"/>
      <c r="E196" s="122"/>
      <c r="F196" s="121"/>
      <c r="G196" s="121"/>
    </row>
    <row r="197" spans="1:7" hidden="1" x14ac:dyDescent="0.25">
      <c r="A197" s="12" t="s">
        <v>75</v>
      </c>
      <c r="B197" s="17" t="s">
        <v>27</v>
      </c>
      <c r="C197" s="121"/>
      <c r="D197" s="121"/>
      <c r="E197" s="122"/>
      <c r="F197" s="121"/>
      <c r="G197" s="123"/>
    </row>
    <row r="198" spans="1:7" hidden="1" x14ac:dyDescent="0.25">
      <c r="A198" s="12"/>
      <c r="B198" s="18" t="s">
        <v>16</v>
      </c>
      <c r="C198" s="121"/>
      <c r="D198" s="121"/>
      <c r="E198" s="122"/>
      <c r="F198" s="121"/>
      <c r="G198" s="123"/>
    </row>
    <row r="199" spans="1:7" hidden="1" x14ac:dyDescent="0.25">
      <c r="A199" s="12"/>
      <c r="B199" s="18" t="s">
        <v>17</v>
      </c>
      <c r="C199" s="121"/>
      <c r="D199" s="121"/>
      <c r="E199" s="121"/>
      <c r="F199" s="121"/>
      <c r="G199" s="121"/>
    </row>
    <row r="200" spans="1:7" hidden="1" x14ac:dyDescent="0.25">
      <c r="A200" s="12"/>
      <c r="B200" s="18" t="s">
        <v>18</v>
      </c>
      <c r="C200" s="121"/>
      <c r="D200" s="121"/>
      <c r="E200" s="121"/>
      <c r="F200" s="121"/>
      <c r="G200" s="121"/>
    </row>
    <row r="201" spans="1:7" hidden="1" x14ac:dyDescent="0.25">
      <c r="A201" s="12"/>
      <c r="B201" s="18" t="s">
        <v>19</v>
      </c>
      <c r="C201" s="121"/>
      <c r="D201" s="121"/>
      <c r="E201" s="121"/>
      <c r="F201" s="121"/>
      <c r="G201" s="121"/>
    </row>
    <row r="202" spans="1:7" hidden="1" x14ac:dyDescent="0.25">
      <c r="A202" s="12"/>
      <c r="B202" s="18" t="s">
        <v>20</v>
      </c>
      <c r="C202" s="121"/>
      <c r="D202" s="121"/>
      <c r="E202" s="121"/>
      <c r="F202" s="121"/>
      <c r="G202" s="121"/>
    </row>
    <row r="203" spans="1:7" hidden="1" x14ac:dyDescent="0.25">
      <c r="A203" s="12"/>
      <c r="B203" s="18" t="s">
        <v>21</v>
      </c>
      <c r="C203" s="121"/>
      <c r="D203" s="121"/>
      <c r="E203" s="121"/>
      <c r="F203" s="121"/>
      <c r="G203" s="121"/>
    </row>
    <row r="204" spans="1:7" x14ac:dyDescent="0.25">
      <c r="A204" s="22"/>
      <c r="E204" s="23"/>
      <c r="F204" s="23"/>
      <c r="G204" s="23"/>
    </row>
    <row r="205" spans="1:7" x14ac:dyDescent="0.25">
      <c r="A205" s="22"/>
    </row>
    <row r="206" spans="1:7" x14ac:dyDescent="0.25">
      <c r="A206" s="24"/>
    </row>
    <row r="209" spans="2:7" x14ac:dyDescent="0.25">
      <c r="B209" s="25"/>
    </row>
    <row r="212" spans="2:7" hidden="1" x14ac:dyDescent="0.25">
      <c r="C212" s="6">
        <v>2016</v>
      </c>
      <c r="D212" s="147">
        <v>0.4</v>
      </c>
      <c r="E212" s="148">
        <v>0</v>
      </c>
      <c r="F212" s="148">
        <v>0</v>
      </c>
      <c r="G212" s="148">
        <v>0</v>
      </c>
    </row>
    <row r="213" spans="2:7" hidden="1" x14ac:dyDescent="0.25">
      <c r="C213" s="6"/>
      <c r="D213" s="149" t="s">
        <v>359</v>
      </c>
      <c r="E213" s="150">
        <f>E190</f>
        <v>0</v>
      </c>
      <c r="F213" s="150">
        <f t="shared" ref="F213:G213" si="0">F190</f>
        <v>0</v>
      </c>
      <c r="G213" s="150">
        <f t="shared" si="0"/>
        <v>0</v>
      </c>
    </row>
    <row r="214" spans="2:7" hidden="1" x14ac:dyDescent="0.25">
      <c r="C214" s="6"/>
      <c r="D214" s="149" t="s">
        <v>361</v>
      </c>
      <c r="E214" s="150">
        <v>0</v>
      </c>
      <c r="F214" s="147">
        <v>0</v>
      </c>
      <c r="G214" s="151">
        <v>0</v>
      </c>
    </row>
    <row r="215" spans="2:7" hidden="1" x14ac:dyDescent="0.25">
      <c r="C215" s="6">
        <v>2017</v>
      </c>
      <c r="D215" s="147">
        <v>0.4</v>
      </c>
      <c r="E215" s="150">
        <v>0</v>
      </c>
      <c r="F215" s="150">
        <v>0</v>
      </c>
      <c r="G215" s="150">
        <v>0</v>
      </c>
    </row>
    <row r="216" spans="2:7" hidden="1" x14ac:dyDescent="0.25">
      <c r="C216" s="6"/>
      <c r="D216" s="149" t="s">
        <v>359</v>
      </c>
      <c r="E216" s="147">
        <v>0</v>
      </c>
      <c r="F216" s="147">
        <v>0</v>
      </c>
      <c r="G216" s="151">
        <v>0</v>
      </c>
    </row>
    <row r="217" spans="2:7" hidden="1" x14ac:dyDescent="0.25">
      <c r="C217" s="6"/>
      <c r="D217" s="149" t="s">
        <v>361</v>
      </c>
      <c r="E217" s="168">
        <f>E191</f>
        <v>0.113</v>
      </c>
      <c r="F217" s="168">
        <f t="shared" ref="F217:G217" si="1">F191</f>
        <v>112.2</v>
      </c>
      <c r="G217" s="168">
        <f t="shared" si="1"/>
        <v>227.09317999999999</v>
      </c>
    </row>
    <row r="218" spans="2:7" hidden="1" x14ac:dyDescent="0.25">
      <c r="C218" s="6">
        <v>2018</v>
      </c>
      <c r="D218" s="147">
        <v>0.4</v>
      </c>
      <c r="E218" s="153">
        <v>0</v>
      </c>
      <c r="F218" s="153">
        <v>0</v>
      </c>
      <c r="G218" s="153">
        <v>0</v>
      </c>
    </row>
    <row r="219" spans="2:7" hidden="1" x14ac:dyDescent="0.25">
      <c r="C219" s="6"/>
      <c r="D219" s="149" t="s">
        <v>359</v>
      </c>
      <c r="E219" s="169">
        <f>E192</f>
        <v>0.374</v>
      </c>
      <c r="F219" s="169">
        <f>F192</f>
        <v>112.2</v>
      </c>
      <c r="G219" s="170">
        <f>G192</f>
        <v>185.92570000000001</v>
      </c>
    </row>
    <row r="220" spans="2:7" hidden="1" x14ac:dyDescent="0.25">
      <c r="C220" s="6"/>
      <c r="D220" s="149" t="s">
        <v>361</v>
      </c>
      <c r="E220" s="153">
        <v>0</v>
      </c>
      <c r="F220" s="153">
        <v>0</v>
      </c>
      <c r="G220" s="154">
        <v>0</v>
      </c>
    </row>
    <row r="221" spans="2:7" hidden="1" x14ac:dyDescent="0.25">
      <c r="C221" s="155" t="s">
        <v>360</v>
      </c>
      <c r="D221" s="156"/>
      <c r="E221" s="157">
        <f>E216+E219+E213</f>
        <v>0.374</v>
      </c>
      <c r="F221" s="157">
        <f>F216+F219+F213</f>
        <v>112.2</v>
      </c>
      <c r="G221" s="157">
        <f>G216+G219+G213</f>
        <v>185.92570000000001</v>
      </c>
    </row>
    <row r="222" spans="2:7" hidden="1" x14ac:dyDescent="0.25"/>
    <row r="223" spans="2:7" hidden="1" x14ac:dyDescent="0.25"/>
    <row r="224" spans="2:7" hidden="1" x14ac:dyDescent="0.25"/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view="pageBreakPreview" zoomScale="80" zoomScaleNormal="86" zoomScaleSheetLayoutView="80" workbookViewId="0">
      <selection activeCell="F232" sqref="F232"/>
    </sheetView>
  </sheetViews>
  <sheetFormatPr defaultRowHeight="15" x14ac:dyDescent="0.25"/>
  <cols>
    <col min="1" max="1" width="7.85546875" customWidth="1"/>
    <col min="2" max="2" width="66.85546875" customWidth="1"/>
    <col min="3" max="3" width="11.7109375" customWidth="1"/>
    <col min="4" max="4" width="12.7109375" customWidth="1"/>
    <col min="5" max="5" width="23" customWidth="1"/>
    <col min="6" max="7" width="22.7109375" customWidth="1"/>
  </cols>
  <sheetData>
    <row r="1" spans="1:7" ht="51.75" customHeight="1" x14ac:dyDescent="0.3">
      <c r="A1" s="1"/>
      <c r="B1" s="2"/>
      <c r="C1" s="2"/>
      <c r="D1" s="2"/>
      <c r="E1" s="2"/>
      <c r="F1" s="178" t="s">
        <v>297</v>
      </c>
      <c r="G1" s="178"/>
    </row>
    <row r="2" spans="1:7" ht="16.5" x14ac:dyDescent="0.3">
      <c r="A2" s="1"/>
      <c r="B2" s="2"/>
      <c r="C2" s="2"/>
      <c r="D2" s="2"/>
      <c r="E2" s="2"/>
      <c r="F2" s="106"/>
      <c r="G2" s="106"/>
    </row>
    <row r="3" spans="1:7" ht="18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x14ac:dyDescent="0.25">
      <c r="A4" s="176" t="s">
        <v>348</v>
      </c>
      <c r="B4" s="176"/>
      <c r="C4" s="176"/>
      <c r="D4" s="176"/>
      <c r="E4" s="176"/>
      <c r="F4" s="176"/>
      <c r="G4" s="176"/>
    </row>
    <row r="5" spans="1:7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15.75" x14ac:dyDescent="0.25">
      <c r="A7" s="10">
        <v>1</v>
      </c>
      <c r="B7" s="11" t="s">
        <v>9</v>
      </c>
      <c r="C7" s="118"/>
      <c r="D7" s="118"/>
      <c r="E7" s="119"/>
      <c r="F7" s="120"/>
      <c r="G7" s="120"/>
    </row>
    <row r="8" spans="1:7" ht="15.75" hidden="1" x14ac:dyDescent="0.25">
      <c r="A8" s="12" t="s">
        <v>10</v>
      </c>
      <c r="B8" s="13" t="s">
        <v>11</v>
      </c>
      <c r="C8" s="121"/>
      <c r="D8" s="121"/>
      <c r="E8" s="122"/>
      <c r="F8" s="121"/>
      <c r="G8" s="123"/>
    </row>
    <row r="9" spans="1:7" ht="15.75" hidden="1" x14ac:dyDescent="0.25">
      <c r="A9" s="12" t="s">
        <v>12</v>
      </c>
      <c r="B9" s="16" t="s">
        <v>13</v>
      </c>
      <c r="C9" s="121"/>
      <c r="D9" s="121"/>
      <c r="E9" s="122"/>
      <c r="F9" s="121"/>
      <c r="G9" s="123"/>
    </row>
    <row r="10" spans="1:7" ht="15.75" hidden="1" x14ac:dyDescent="0.25">
      <c r="A10" s="12" t="s">
        <v>14</v>
      </c>
      <c r="B10" s="17" t="s">
        <v>15</v>
      </c>
      <c r="C10" s="121"/>
      <c r="D10" s="121"/>
      <c r="E10" s="122"/>
      <c r="F10" s="121"/>
      <c r="G10" s="123"/>
    </row>
    <row r="11" spans="1:7" ht="15.75" hidden="1" x14ac:dyDescent="0.25">
      <c r="A11" s="12"/>
      <c r="B11" s="18" t="s">
        <v>16</v>
      </c>
      <c r="C11" s="121"/>
      <c r="D11" s="121"/>
      <c r="E11" s="122"/>
      <c r="F11" s="121"/>
      <c r="G11" s="123"/>
    </row>
    <row r="12" spans="1:7" ht="15.75" hidden="1" x14ac:dyDescent="0.25">
      <c r="A12" s="12"/>
      <c r="B12" s="18" t="s">
        <v>17</v>
      </c>
      <c r="C12" s="121"/>
      <c r="D12" s="121"/>
      <c r="E12" s="122"/>
      <c r="F12" s="121"/>
      <c r="G12" s="123"/>
    </row>
    <row r="13" spans="1:7" ht="15.75" hidden="1" x14ac:dyDescent="0.25">
      <c r="A13" s="12"/>
      <c r="B13" s="18" t="s">
        <v>18</v>
      </c>
      <c r="C13" s="121"/>
      <c r="D13" s="121"/>
      <c r="E13" s="122"/>
      <c r="F13" s="121"/>
      <c r="G13" s="123"/>
    </row>
    <row r="14" spans="1:7" ht="15.75" hidden="1" x14ac:dyDescent="0.25">
      <c r="A14" s="12"/>
      <c r="B14" s="18" t="s">
        <v>19</v>
      </c>
      <c r="C14" s="121"/>
      <c r="D14" s="121"/>
      <c r="E14" s="122"/>
      <c r="F14" s="121"/>
      <c r="G14" s="123"/>
    </row>
    <row r="15" spans="1:7" ht="15.75" hidden="1" x14ac:dyDescent="0.25">
      <c r="A15" s="12"/>
      <c r="B15" s="18" t="s">
        <v>20</v>
      </c>
      <c r="C15" s="121"/>
      <c r="D15" s="121"/>
      <c r="E15" s="122"/>
      <c r="F15" s="121"/>
      <c r="G15" s="123"/>
    </row>
    <row r="16" spans="1:7" ht="15.75" hidden="1" x14ac:dyDescent="0.25">
      <c r="A16" s="12"/>
      <c r="B16" s="18" t="s">
        <v>21</v>
      </c>
      <c r="C16" s="121"/>
      <c r="D16" s="121"/>
      <c r="E16" s="122"/>
      <c r="F16" s="121"/>
      <c r="G16" s="123"/>
    </row>
    <row r="17" spans="1:7" ht="15.75" hidden="1" x14ac:dyDescent="0.25">
      <c r="A17" s="12" t="s">
        <v>22</v>
      </c>
      <c r="B17" s="17" t="s">
        <v>339</v>
      </c>
      <c r="C17" s="121"/>
      <c r="D17" s="121"/>
      <c r="E17" s="122"/>
      <c r="F17" s="121"/>
      <c r="G17" s="123"/>
    </row>
    <row r="18" spans="1:7" ht="15.75" hidden="1" x14ac:dyDescent="0.25">
      <c r="A18" s="12"/>
      <c r="B18" s="18" t="s">
        <v>16</v>
      </c>
      <c r="C18" s="121"/>
      <c r="D18" s="121"/>
      <c r="E18" s="122"/>
      <c r="F18" s="121"/>
      <c r="G18" s="123"/>
    </row>
    <row r="19" spans="1:7" ht="15.75" hidden="1" x14ac:dyDescent="0.25">
      <c r="A19" s="12"/>
      <c r="B19" s="18" t="s">
        <v>17</v>
      </c>
      <c r="C19" s="121"/>
      <c r="D19" s="121"/>
      <c r="E19" s="122"/>
      <c r="F19" s="121"/>
      <c r="G19" s="123"/>
    </row>
    <row r="20" spans="1:7" ht="15.75" hidden="1" x14ac:dyDescent="0.25">
      <c r="A20" s="12"/>
      <c r="B20" s="18" t="s">
        <v>18</v>
      </c>
      <c r="C20" s="121"/>
      <c r="D20" s="121"/>
      <c r="E20" s="122"/>
      <c r="F20" s="121"/>
      <c r="G20" s="123"/>
    </row>
    <row r="21" spans="1:7" ht="15.75" hidden="1" x14ac:dyDescent="0.25">
      <c r="A21" s="12"/>
      <c r="B21" s="18" t="s">
        <v>19</v>
      </c>
      <c r="C21" s="121"/>
      <c r="D21" s="121"/>
      <c r="E21" s="122"/>
      <c r="F21" s="121"/>
      <c r="G21" s="123"/>
    </row>
    <row r="22" spans="1:7" ht="15.75" hidden="1" x14ac:dyDescent="0.25">
      <c r="A22" s="12"/>
      <c r="B22" s="18" t="s">
        <v>20</v>
      </c>
      <c r="C22" s="121"/>
      <c r="D22" s="121"/>
      <c r="E22" s="122"/>
      <c r="F22" s="121"/>
      <c r="G22" s="123"/>
    </row>
    <row r="23" spans="1:7" ht="15.75" hidden="1" x14ac:dyDescent="0.25">
      <c r="A23" s="12"/>
      <c r="B23" s="18" t="s">
        <v>21</v>
      </c>
      <c r="C23" s="121"/>
      <c r="D23" s="121"/>
      <c r="E23" s="122"/>
      <c r="F23" s="121"/>
      <c r="G23" s="123"/>
    </row>
    <row r="24" spans="1:7" ht="15.75" hidden="1" x14ac:dyDescent="0.25">
      <c r="A24" s="12" t="s">
        <v>24</v>
      </c>
      <c r="B24" s="17" t="s">
        <v>340</v>
      </c>
      <c r="C24" s="121"/>
      <c r="D24" s="121"/>
      <c r="E24" s="122"/>
      <c r="F24" s="121"/>
      <c r="G24" s="123"/>
    </row>
    <row r="25" spans="1:7" ht="15.75" hidden="1" x14ac:dyDescent="0.25">
      <c r="A25" s="12"/>
      <c r="B25" s="18" t="s">
        <v>16</v>
      </c>
      <c r="C25" s="121"/>
      <c r="D25" s="121"/>
      <c r="E25" s="122"/>
      <c r="F25" s="121"/>
      <c r="G25" s="123"/>
    </row>
    <row r="26" spans="1:7" ht="15.75" hidden="1" x14ac:dyDescent="0.25">
      <c r="A26" s="12"/>
      <c r="B26" s="18" t="s">
        <v>17</v>
      </c>
      <c r="C26" s="121"/>
      <c r="D26" s="121"/>
      <c r="E26" s="122"/>
      <c r="F26" s="121"/>
      <c r="G26" s="123"/>
    </row>
    <row r="27" spans="1:7" ht="15.75" hidden="1" x14ac:dyDescent="0.25">
      <c r="A27" s="12"/>
      <c r="B27" s="18" t="s">
        <v>17</v>
      </c>
      <c r="C27" s="121"/>
      <c r="D27" s="121"/>
      <c r="E27" s="122"/>
      <c r="F27" s="121"/>
      <c r="G27" s="123"/>
    </row>
    <row r="28" spans="1:7" ht="15.75" hidden="1" x14ac:dyDescent="0.25">
      <c r="A28" s="12"/>
      <c r="B28" s="18" t="s">
        <v>17</v>
      </c>
      <c r="C28" s="121"/>
      <c r="D28" s="121"/>
      <c r="E28" s="122"/>
      <c r="F28" s="121"/>
      <c r="G28" s="123"/>
    </row>
    <row r="29" spans="1:7" ht="15.75" hidden="1" x14ac:dyDescent="0.25">
      <c r="A29" s="12"/>
      <c r="B29" s="18" t="s">
        <v>18</v>
      </c>
      <c r="C29" s="121"/>
      <c r="D29" s="121"/>
      <c r="E29" s="122"/>
      <c r="F29" s="121"/>
      <c r="G29" s="123"/>
    </row>
    <row r="30" spans="1:7" ht="15.75" hidden="1" x14ac:dyDescent="0.25">
      <c r="A30" s="12"/>
      <c r="B30" s="18" t="s">
        <v>19</v>
      </c>
      <c r="C30" s="121"/>
      <c r="D30" s="121"/>
      <c r="E30" s="122"/>
      <c r="F30" s="121"/>
      <c r="G30" s="123"/>
    </row>
    <row r="31" spans="1:7" ht="15.75" hidden="1" x14ac:dyDescent="0.25">
      <c r="A31" s="12"/>
      <c r="B31" s="18" t="s">
        <v>20</v>
      </c>
      <c r="C31" s="121"/>
      <c r="D31" s="121"/>
      <c r="E31" s="122"/>
      <c r="F31" s="121"/>
      <c r="G31" s="123"/>
    </row>
    <row r="32" spans="1:7" ht="15.75" hidden="1" x14ac:dyDescent="0.25">
      <c r="A32" s="12"/>
      <c r="B32" s="18" t="s">
        <v>21</v>
      </c>
      <c r="C32" s="121"/>
      <c r="D32" s="121"/>
      <c r="E32" s="122"/>
      <c r="F32" s="121"/>
      <c r="G32" s="123"/>
    </row>
    <row r="33" spans="1:7" ht="15.75" hidden="1" x14ac:dyDescent="0.25">
      <c r="A33" s="12" t="s">
        <v>26</v>
      </c>
      <c r="B33" s="17" t="s">
        <v>341</v>
      </c>
      <c r="C33" s="121"/>
      <c r="D33" s="121"/>
      <c r="E33" s="122"/>
      <c r="F33" s="121"/>
      <c r="G33" s="123"/>
    </row>
    <row r="34" spans="1:7" ht="15.75" hidden="1" x14ac:dyDescent="0.25">
      <c r="A34" s="12"/>
      <c r="B34" s="18" t="s">
        <v>16</v>
      </c>
      <c r="C34" s="121"/>
      <c r="D34" s="121"/>
      <c r="E34" s="122"/>
      <c r="F34" s="121"/>
      <c r="G34" s="123"/>
    </row>
    <row r="35" spans="1:7" ht="15.75" hidden="1" x14ac:dyDescent="0.25">
      <c r="A35" s="12"/>
      <c r="B35" s="18" t="s">
        <v>17</v>
      </c>
      <c r="C35" s="121"/>
      <c r="D35" s="121"/>
      <c r="E35" s="122"/>
      <c r="F35" s="121"/>
      <c r="G35" s="123"/>
    </row>
    <row r="36" spans="1:7" ht="15.75" hidden="1" x14ac:dyDescent="0.25">
      <c r="A36" s="12"/>
      <c r="B36" s="18" t="s">
        <v>18</v>
      </c>
      <c r="C36" s="121"/>
      <c r="D36" s="121"/>
      <c r="E36" s="122"/>
      <c r="F36" s="121"/>
      <c r="G36" s="123"/>
    </row>
    <row r="37" spans="1:7" ht="15.75" hidden="1" x14ac:dyDescent="0.25">
      <c r="A37" s="12"/>
      <c r="B37" s="18" t="s">
        <v>19</v>
      </c>
      <c r="C37" s="121"/>
      <c r="D37" s="121"/>
      <c r="E37" s="122"/>
      <c r="F37" s="121"/>
      <c r="G37" s="123"/>
    </row>
    <row r="38" spans="1:7" ht="15.75" hidden="1" x14ac:dyDescent="0.25">
      <c r="A38" s="12"/>
      <c r="B38" s="18" t="s">
        <v>20</v>
      </c>
      <c r="C38" s="121"/>
      <c r="D38" s="121"/>
      <c r="E38" s="122"/>
      <c r="F38" s="121"/>
      <c r="G38" s="123"/>
    </row>
    <row r="39" spans="1:7" ht="15.75" hidden="1" x14ac:dyDescent="0.25">
      <c r="A39" s="12"/>
      <c r="B39" s="18" t="s">
        <v>21</v>
      </c>
      <c r="C39" s="121"/>
      <c r="D39" s="121"/>
      <c r="E39" s="122"/>
      <c r="F39" s="121"/>
      <c r="G39" s="123"/>
    </row>
    <row r="40" spans="1:7" ht="15.75" hidden="1" x14ac:dyDescent="0.25">
      <c r="A40" s="12" t="s">
        <v>28</v>
      </c>
      <c r="B40" s="16" t="s">
        <v>29</v>
      </c>
      <c r="C40" s="121"/>
      <c r="D40" s="121"/>
      <c r="E40" s="122"/>
      <c r="F40" s="121"/>
      <c r="G40" s="123"/>
    </row>
    <row r="41" spans="1:7" ht="15.75" hidden="1" x14ac:dyDescent="0.25">
      <c r="A41" s="12" t="s">
        <v>30</v>
      </c>
      <c r="B41" s="17" t="s">
        <v>15</v>
      </c>
      <c r="C41" s="121"/>
      <c r="D41" s="121"/>
      <c r="E41" s="122"/>
      <c r="F41" s="121"/>
      <c r="G41" s="123"/>
    </row>
    <row r="42" spans="1:7" ht="15.75" hidden="1" x14ac:dyDescent="0.25">
      <c r="A42" s="12"/>
      <c r="B42" s="18" t="s">
        <v>16</v>
      </c>
      <c r="C42" s="121"/>
      <c r="D42" s="121"/>
      <c r="E42" s="122"/>
      <c r="F42" s="121"/>
      <c r="G42" s="123"/>
    </row>
    <row r="43" spans="1:7" ht="15.75" hidden="1" x14ac:dyDescent="0.25">
      <c r="A43" s="12"/>
      <c r="B43" s="18" t="s">
        <v>17</v>
      </c>
      <c r="C43" s="121"/>
      <c r="D43" s="121"/>
      <c r="E43" s="122"/>
      <c r="F43" s="121"/>
      <c r="G43" s="123"/>
    </row>
    <row r="44" spans="1:7" ht="15.75" hidden="1" x14ac:dyDescent="0.25">
      <c r="A44" s="12"/>
      <c r="B44" s="18" t="s">
        <v>18</v>
      </c>
      <c r="C44" s="121"/>
      <c r="D44" s="121"/>
      <c r="E44" s="122"/>
      <c r="F44" s="121"/>
      <c r="G44" s="123"/>
    </row>
    <row r="45" spans="1:7" ht="15.75" hidden="1" x14ac:dyDescent="0.25">
      <c r="A45" s="12"/>
      <c r="B45" s="18" t="s">
        <v>19</v>
      </c>
      <c r="C45" s="121"/>
      <c r="D45" s="121"/>
      <c r="E45" s="122"/>
      <c r="F45" s="121"/>
      <c r="G45" s="123"/>
    </row>
    <row r="46" spans="1:7" ht="15.75" hidden="1" x14ac:dyDescent="0.25">
      <c r="A46" s="12"/>
      <c r="B46" s="18" t="s">
        <v>20</v>
      </c>
      <c r="C46" s="121"/>
      <c r="D46" s="121"/>
      <c r="E46" s="122"/>
      <c r="F46" s="121"/>
      <c r="G46" s="123"/>
    </row>
    <row r="47" spans="1:7" ht="15.75" hidden="1" x14ac:dyDescent="0.25">
      <c r="A47" s="12"/>
      <c r="B47" s="18" t="s">
        <v>21</v>
      </c>
      <c r="C47" s="121"/>
      <c r="D47" s="121"/>
      <c r="E47" s="122"/>
      <c r="F47" s="121"/>
      <c r="G47" s="123"/>
    </row>
    <row r="48" spans="1:7" ht="15.75" hidden="1" x14ac:dyDescent="0.25">
      <c r="A48" s="12" t="s">
        <v>31</v>
      </c>
      <c r="B48" s="17" t="s">
        <v>23</v>
      </c>
      <c r="C48" s="121"/>
      <c r="D48" s="121"/>
      <c r="E48" s="122"/>
      <c r="F48" s="121"/>
      <c r="G48" s="123"/>
    </row>
    <row r="49" spans="1:7" ht="15.75" hidden="1" x14ac:dyDescent="0.25">
      <c r="A49" s="12"/>
      <c r="B49" s="18" t="s">
        <v>16</v>
      </c>
      <c r="C49" s="121"/>
      <c r="D49" s="121"/>
      <c r="E49" s="122"/>
      <c r="F49" s="121"/>
      <c r="G49" s="123"/>
    </row>
    <row r="50" spans="1:7" ht="15.75" hidden="1" x14ac:dyDescent="0.25">
      <c r="A50" s="12"/>
      <c r="B50" s="18" t="s">
        <v>17</v>
      </c>
      <c r="C50" s="121"/>
      <c r="D50" s="121"/>
      <c r="E50" s="122"/>
      <c r="F50" s="121"/>
      <c r="G50" s="123"/>
    </row>
    <row r="51" spans="1:7" ht="15.75" hidden="1" x14ac:dyDescent="0.25">
      <c r="A51" s="12"/>
      <c r="B51" s="18" t="s">
        <v>18</v>
      </c>
      <c r="C51" s="121"/>
      <c r="D51" s="121"/>
      <c r="E51" s="122"/>
      <c r="F51" s="121"/>
      <c r="G51" s="123"/>
    </row>
    <row r="52" spans="1:7" ht="15.75" hidden="1" x14ac:dyDescent="0.25">
      <c r="A52" s="12"/>
      <c r="B52" s="18" t="s">
        <v>19</v>
      </c>
      <c r="C52" s="121"/>
      <c r="D52" s="121"/>
      <c r="E52" s="122"/>
      <c r="F52" s="121"/>
      <c r="G52" s="123"/>
    </row>
    <row r="53" spans="1:7" ht="15.75" hidden="1" x14ac:dyDescent="0.25">
      <c r="A53" s="12"/>
      <c r="B53" s="18" t="s">
        <v>20</v>
      </c>
      <c r="C53" s="121"/>
      <c r="D53" s="121"/>
      <c r="E53" s="122"/>
      <c r="F53" s="121"/>
      <c r="G53" s="123"/>
    </row>
    <row r="54" spans="1:7" ht="15.75" hidden="1" x14ac:dyDescent="0.25">
      <c r="A54" s="12"/>
      <c r="B54" s="18" t="s">
        <v>21</v>
      </c>
      <c r="C54" s="121"/>
      <c r="D54" s="121"/>
      <c r="E54" s="122"/>
      <c r="F54" s="121"/>
      <c r="G54" s="123"/>
    </row>
    <row r="55" spans="1:7" ht="15.75" hidden="1" x14ac:dyDescent="0.25">
      <c r="A55" s="12" t="s">
        <v>32</v>
      </c>
      <c r="B55" s="17" t="s">
        <v>25</v>
      </c>
      <c r="C55" s="121"/>
      <c r="D55" s="121"/>
      <c r="E55" s="122"/>
      <c r="F55" s="121"/>
      <c r="G55" s="123"/>
    </row>
    <row r="56" spans="1:7" ht="15.75" hidden="1" x14ac:dyDescent="0.25">
      <c r="A56" s="12"/>
      <c r="B56" s="18" t="s">
        <v>16</v>
      </c>
      <c r="C56" s="121"/>
      <c r="D56" s="121"/>
      <c r="E56" s="122"/>
      <c r="F56" s="121"/>
      <c r="G56" s="123"/>
    </row>
    <row r="57" spans="1:7" ht="15.75" hidden="1" x14ac:dyDescent="0.25">
      <c r="A57" s="12"/>
      <c r="B57" s="18" t="s">
        <v>17</v>
      </c>
      <c r="C57" s="121"/>
      <c r="D57" s="121"/>
      <c r="E57" s="122"/>
      <c r="F57" s="121"/>
      <c r="G57" s="123"/>
    </row>
    <row r="58" spans="1:7" ht="15.75" hidden="1" x14ac:dyDescent="0.25">
      <c r="A58" s="12"/>
      <c r="B58" s="18" t="s">
        <v>18</v>
      </c>
      <c r="C58" s="121"/>
      <c r="D58" s="121"/>
      <c r="E58" s="122"/>
      <c r="F58" s="121"/>
      <c r="G58" s="123"/>
    </row>
    <row r="59" spans="1:7" ht="15.75" hidden="1" x14ac:dyDescent="0.25">
      <c r="A59" s="12"/>
      <c r="B59" s="18" t="s">
        <v>19</v>
      </c>
      <c r="C59" s="121"/>
      <c r="D59" s="121"/>
      <c r="E59" s="122"/>
      <c r="F59" s="121"/>
      <c r="G59" s="123"/>
    </row>
    <row r="60" spans="1:7" ht="15.75" hidden="1" x14ac:dyDescent="0.25">
      <c r="A60" s="12"/>
      <c r="B60" s="18" t="s">
        <v>20</v>
      </c>
      <c r="C60" s="121"/>
      <c r="D60" s="121"/>
      <c r="E60" s="122"/>
      <c r="F60" s="121"/>
      <c r="G60" s="123"/>
    </row>
    <row r="61" spans="1:7" ht="15.75" hidden="1" x14ac:dyDescent="0.25">
      <c r="A61" s="12"/>
      <c r="B61" s="18" t="s">
        <v>21</v>
      </c>
      <c r="C61" s="121"/>
      <c r="D61" s="121"/>
      <c r="E61" s="122"/>
      <c r="F61" s="121"/>
      <c r="G61" s="123"/>
    </row>
    <row r="62" spans="1:7" ht="15.75" hidden="1" x14ac:dyDescent="0.25">
      <c r="A62" s="12" t="s">
        <v>33</v>
      </c>
      <c r="B62" s="17" t="s">
        <v>27</v>
      </c>
      <c r="C62" s="121"/>
      <c r="D62" s="121"/>
      <c r="E62" s="122"/>
      <c r="F62" s="121"/>
      <c r="G62" s="123"/>
    </row>
    <row r="63" spans="1:7" ht="15.75" hidden="1" x14ac:dyDescent="0.25">
      <c r="A63" s="12"/>
      <c r="B63" s="18" t="s">
        <v>16</v>
      </c>
      <c r="C63" s="121"/>
      <c r="D63" s="121"/>
      <c r="E63" s="122"/>
      <c r="F63" s="121"/>
      <c r="G63" s="123"/>
    </row>
    <row r="64" spans="1:7" ht="15.75" hidden="1" x14ac:dyDescent="0.25">
      <c r="A64" s="12"/>
      <c r="B64" s="18" t="s">
        <v>17</v>
      </c>
      <c r="C64" s="121"/>
      <c r="D64" s="121"/>
      <c r="E64" s="122"/>
      <c r="F64" s="121"/>
      <c r="G64" s="123"/>
    </row>
    <row r="65" spans="1:7" ht="15.75" hidden="1" x14ac:dyDescent="0.25">
      <c r="A65" s="12"/>
      <c r="B65" s="18" t="s">
        <v>18</v>
      </c>
      <c r="C65" s="121"/>
      <c r="D65" s="121"/>
      <c r="E65" s="122"/>
      <c r="F65" s="121"/>
      <c r="G65" s="123"/>
    </row>
    <row r="66" spans="1:7" ht="15.75" hidden="1" x14ac:dyDescent="0.25">
      <c r="A66" s="12"/>
      <c r="B66" s="18" t="s">
        <v>19</v>
      </c>
      <c r="C66" s="121"/>
      <c r="D66" s="121"/>
      <c r="E66" s="122"/>
      <c r="F66" s="121"/>
      <c r="G66" s="123"/>
    </row>
    <row r="67" spans="1:7" ht="15.75" hidden="1" x14ac:dyDescent="0.25">
      <c r="A67" s="12"/>
      <c r="B67" s="18" t="s">
        <v>20</v>
      </c>
      <c r="C67" s="121"/>
      <c r="D67" s="121"/>
      <c r="E67" s="122"/>
      <c r="F67" s="121"/>
      <c r="G67" s="123"/>
    </row>
    <row r="68" spans="1:7" ht="15.75" hidden="1" x14ac:dyDescent="0.25">
      <c r="A68" s="12"/>
      <c r="B68" s="18" t="s">
        <v>21</v>
      </c>
      <c r="C68" s="121"/>
      <c r="D68" s="121"/>
      <c r="E68" s="122"/>
      <c r="F68" s="121"/>
      <c r="G68" s="123"/>
    </row>
    <row r="69" spans="1:7" ht="15.75" hidden="1" x14ac:dyDescent="0.25">
      <c r="A69" s="12" t="s">
        <v>34</v>
      </c>
      <c r="B69" s="13" t="s">
        <v>35</v>
      </c>
      <c r="C69" s="121"/>
      <c r="D69" s="121"/>
      <c r="E69" s="122"/>
      <c r="F69" s="121"/>
      <c r="G69" s="123"/>
    </row>
    <row r="70" spans="1:7" ht="15.75" hidden="1" x14ac:dyDescent="0.25">
      <c r="A70" s="12" t="s">
        <v>36</v>
      </c>
      <c r="B70" s="16" t="s">
        <v>13</v>
      </c>
      <c r="C70" s="121"/>
      <c r="D70" s="121"/>
      <c r="E70" s="122"/>
      <c r="F70" s="121"/>
      <c r="G70" s="123"/>
    </row>
    <row r="71" spans="1:7" ht="15.75" hidden="1" x14ac:dyDescent="0.25">
      <c r="A71" s="12" t="s">
        <v>37</v>
      </c>
      <c r="B71" s="17" t="s">
        <v>15</v>
      </c>
      <c r="C71" s="121"/>
      <c r="D71" s="121"/>
      <c r="E71" s="122"/>
      <c r="F71" s="121"/>
      <c r="G71" s="123"/>
    </row>
    <row r="72" spans="1:7" ht="15.75" hidden="1" x14ac:dyDescent="0.25">
      <c r="A72" s="12"/>
      <c r="B72" s="18" t="s">
        <v>16</v>
      </c>
      <c r="C72" s="121"/>
      <c r="D72" s="121"/>
      <c r="E72" s="122"/>
      <c r="F72" s="121"/>
      <c r="G72" s="123"/>
    </row>
    <row r="73" spans="1:7" ht="15.75" hidden="1" x14ac:dyDescent="0.25">
      <c r="A73" s="12"/>
      <c r="B73" s="18" t="s">
        <v>17</v>
      </c>
      <c r="C73" s="121"/>
      <c r="D73" s="121"/>
      <c r="E73" s="122"/>
      <c r="F73" s="121"/>
      <c r="G73" s="123"/>
    </row>
    <row r="74" spans="1:7" ht="15.75" hidden="1" x14ac:dyDescent="0.25">
      <c r="A74" s="12"/>
      <c r="B74" s="18" t="s">
        <v>18</v>
      </c>
      <c r="C74" s="121"/>
      <c r="D74" s="121"/>
      <c r="E74" s="122"/>
      <c r="F74" s="121"/>
      <c r="G74" s="123"/>
    </row>
    <row r="75" spans="1:7" ht="15.75" hidden="1" x14ac:dyDescent="0.25">
      <c r="A75" s="12"/>
      <c r="B75" s="18" t="s">
        <v>19</v>
      </c>
      <c r="C75" s="121"/>
      <c r="D75" s="121"/>
      <c r="E75" s="122"/>
      <c r="F75" s="121"/>
      <c r="G75" s="123"/>
    </row>
    <row r="76" spans="1:7" ht="15.75" hidden="1" x14ac:dyDescent="0.25">
      <c r="A76" s="12"/>
      <c r="B76" s="18" t="s">
        <v>20</v>
      </c>
      <c r="C76" s="121"/>
      <c r="D76" s="121"/>
      <c r="E76" s="122"/>
      <c r="F76" s="121"/>
      <c r="G76" s="123"/>
    </row>
    <row r="77" spans="1:7" ht="15.75" hidden="1" x14ac:dyDescent="0.25">
      <c r="A77" s="12"/>
      <c r="B77" s="18" t="s">
        <v>21</v>
      </c>
      <c r="C77" s="121"/>
      <c r="D77" s="121"/>
      <c r="E77" s="122"/>
      <c r="F77" s="121"/>
      <c r="G77" s="123"/>
    </row>
    <row r="78" spans="1:7" ht="15.75" hidden="1" x14ac:dyDescent="0.25">
      <c r="A78" s="12" t="s">
        <v>38</v>
      </c>
      <c r="B78" s="17" t="s">
        <v>23</v>
      </c>
      <c r="C78" s="121"/>
      <c r="D78" s="121"/>
      <c r="E78" s="122"/>
      <c r="F78" s="121"/>
      <c r="G78" s="123"/>
    </row>
    <row r="79" spans="1:7" ht="15.75" hidden="1" x14ac:dyDescent="0.25">
      <c r="A79" s="12"/>
      <c r="B79" s="18" t="s">
        <v>16</v>
      </c>
      <c r="C79" s="121"/>
      <c r="D79" s="121"/>
      <c r="E79" s="122"/>
      <c r="F79" s="121"/>
      <c r="G79" s="123"/>
    </row>
    <row r="80" spans="1:7" ht="15.75" hidden="1" x14ac:dyDescent="0.25">
      <c r="A80" s="12"/>
      <c r="B80" s="18" t="s">
        <v>17</v>
      </c>
      <c r="C80" s="121"/>
      <c r="D80" s="121"/>
      <c r="E80" s="122"/>
      <c r="F80" s="121"/>
      <c r="G80" s="123"/>
    </row>
    <row r="81" spans="1:7" ht="15.75" hidden="1" x14ac:dyDescent="0.25">
      <c r="A81" s="12"/>
      <c r="B81" s="18" t="s">
        <v>18</v>
      </c>
      <c r="C81" s="121"/>
      <c r="D81" s="121"/>
      <c r="E81" s="122"/>
      <c r="F81" s="121"/>
      <c r="G81" s="123"/>
    </row>
    <row r="82" spans="1:7" ht="15.75" hidden="1" x14ac:dyDescent="0.25">
      <c r="A82" s="12"/>
      <c r="B82" s="18" t="s">
        <v>19</v>
      </c>
      <c r="C82" s="121"/>
      <c r="D82" s="121"/>
      <c r="E82" s="122"/>
      <c r="F82" s="121"/>
      <c r="G82" s="123"/>
    </row>
    <row r="83" spans="1:7" ht="15.75" hidden="1" x14ac:dyDescent="0.25">
      <c r="A83" s="12"/>
      <c r="B83" s="18" t="s">
        <v>20</v>
      </c>
      <c r="C83" s="121"/>
      <c r="D83" s="121"/>
      <c r="E83" s="122"/>
      <c r="F83" s="121"/>
      <c r="G83" s="123"/>
    </row>
    <row r="84" spans="1:7" ht="15.75" hidden="1" x14ac:dyDescent="0.25">
      <c r="A84" s="12"/>
      <c r="B84" s="18" t="s">
        <v>21</v>
      </c>
      <c r="C84" s="121"/>
      <c r="D84" s="121"/>
      <c r="E84" s="122"/>
      <c r="F84" s="121"/>
      <c r="G84" s="123"/>
    </row>
    <row r="85" spans="1:7" ht="15.75" hidden="1" x14ac:dyDescent="0.25">
      <c r="A85" s="12" t="s">
        <v>39</v>
      </c>
      <c r="B85" s="17" t="s">
        <v>25</v>
      </c>
      <c r="C85" s="121"/>
      <c r="D85" s="121"/>
      <c r="E85" s="122"/>
      <c r="F85" s="121"/>
      <c r="G85" s="123"/>
    </row>
    <row r="86" spans="1:7" ht="15.75" hidden="1" x14ac:dyDescent="0.25">
      <c r="A86" s="12"/>
      <c r="B86" s="18" t="s">
        <v>16</v>
      </c>
      <c r="C86" s="121"/>
      <c r="D86" s="121"/>
      <c r="E86" s="122"/>
      <c r="F86" s="121"/>
      <c r="G86" s="123"/>
    </row>
    <row r="87" spans="1:7" ht="15.75" hidden="1" x14ac:dyDescent="0.25">
      <c r="A87" s="12"/>
      <c r="B87" s="18" t="s">
        <v>17</v>
      </c>
      <c r="C87" s="121"/>
      <c r="D87" s="121"/>
      <c r="E87" s="122"/>
      <c r="F87" s="121"/>
      <c r="G87" s="123"/>
    </row>
    <row r="88" spans="1:7" ht="15.75" hidden="1" x14ac:dyDescent="0.25">
      <c r="A88" s="12"/>
      <c r="B88" s="18" t="s">
        <v>18</v>
      </c>
      <c r="C88" s="121"/>
      <c r="D88" s="121"/>
      <c r="E88" s="122"/>
      <c r="F88" s="121"/>
      <c r="G88" s="123"/>
    </row>
    <row r="89" spans="1:7" ht="15.75" hidden="1" x14ac:dyDescent="0.25">
      <c r="A89" s="12"/>
      <c r="B89" s="18" t="s">
        <v>19</v>
      </c>
      <c r="C89" s="121"/>
      <c r="D89" s="121"/>
      <c r="E89" s="122"/>
      <c r="F89" s="121"/>
      <c r="G89" s="123"/>
    </row>
    <row r="90" spans="1:7" ht="15.75" hidden="1" x14ac:dyDescent="0.25">
      <c r="A90" s="12"/>
      <c r="B90" s="18" t="s">
        <v>20</v>
      </c>
      <c r="C90" s="121"/>
      <c r="D90" s="121"/>
      <c r="E90" s="122"/>
      <c r="F90" s="121"/>
      <c r="G90" s="123"/>
    </row>
    <row r="91" spans="1:7" ht="15.75" hidden="1" x14ac:dyDescent="0.25">
      <c r="A91" s="12"/>
      <c r="B91" s="18" t="s">
        <v>21</v>
      </c>
      <c r="C91" s="121"/>
      <c r="D91" s="121"/>
      <c r="E91" s="122"/>
      <c r="F91" s="121"/>
      <c r="G91" s="123"/>
    </row>
    <row r="92" spans="1:7" ht="15.75" hidden="1" x14ac:dyDescent="0.25">
      <c r="A92" s="12" t="s">
        <v>40</v>
      </c>
      <c r="B92" s="17" t="s">
        <v>27</v>
      </c>
      <c r="C92" s="121"/>
      <c r="D92" s="121"/>
      <c r="E92" s="122"/>
      <c r="F92" s="121"/>
      <c r="G92" s="123"/>
    </row>
    <row r="93" spans="1:7" ht="15.75" hidden="1" x14ac:dyDescent="0.25">
      <c r="A93" s="12"/>
      <c r="B93" s="18" t="s">
        <v>16</v>
      </c>
      <c r="C93" s="121"/>
      <c r="D93" s="121"/>
      <c r="E93" s="122"/>
      <c r="F93" s="121"/>
      <c r="G93" s="123"/>
    </row>
    <row r="94" spans="1:7" ht="15.75" hidden="1" x14ac:dyDescent="0.25">
      <c r="A94" s="12"/>
      <c r="B94" s="18" t="s">
        <v>17</v>
      </c>
      <c r="C94" s="121"/>
      <c r="D94" s="121"/>
      <c r="E94" s="122"/>
      <c r="F94" s="121"/>
      <c r="G94" s="123"/>
    </row>
    <row r="95" spans="1:7" ht="15.75" hidden="1" x14ac:dyDescent="0.25">
      <c r="A95" s="12"/>
      <c r="B95" s="18" t="s">
        <v>18</v>
      </c>
      <c r="C95" s="121"/>
      <c r="D95" s="121"/>
      <c r="E95" s="122"/>
      <c r="F95" s="121"/>
      <c r="G95" s="123"/>
    </row>
    <row r="96" spans="1:7" ht="15.75" hidden="1" x14ac:dyDescent="0.25">
      <c r="A96" s="12"/>
      <c r="B96" s="18" t="s">
        <v>19</v>
      </c>
      <c r="C96" s="121"/>
      <c r="D96" s="121"/>
      <c r="E96" s="122"/>
      <c r="F96" s="121"/>
      <c r="G96" s="123"/>
    </row>
    <row r="97" spans="1:7" ht="15.75" hidden="1" x14ac:dyDescent="0.25">
      <c r="A97" s="12"/>
      <c r="B97" s="18" t="s">
        <v>20</v>
      </c>
      <c r="C97" s="121"/>
      <c r="D97" s="121"/>
      <c r="E97" s="122"/>
      <c r="F97" s="121"/>
      <c r="G97" s="123"/>
    </row>
    <row r="98" spans="1:7" ht="15.75" hidden="1" x14ac:dyDescent="0.25">
      <c r="A98" s="12"/>
      <c r="B98" s="18" t="s">
        <v>21</v>
      </c>
      <c r="C98" s="121"/>
      <c r="D98" s="121"/>
      <c r="E98" s="122"/>
      <c r="F98" s="121"/>
      <c r="G98" s="123"/>
    </row>
    <row r="99" spans="1:7" ht="15.75" hidden="1" x14ac:dyDescent="0.25">
      <c r="A99" s="12" t="s">
        <v>41</v>
      </c>
      <c r="B99" s="16" t="s">
        <v>29</v>
      </c>
      <c r="C99" s="121"/>
      <c r="D99" s="121"/>
      <c r="E99" s="122"/>
      <c r="F99" s="121"/>
      <c r="G99" s="123"/>
    </row>
    <row r="100" spans="1:7" ht="15.75" hidden="1" x14ac:dyDescent="0.25">
      <c r="A100" s="12" t="s">
        <v>42</v>
      </c>
      <c r="B100" s="17" t="s">
        <v>15</v>
      </c>
      <c r="C100" s="121"/>
      <c r="D100" s="121"/>
      <c r="E100" s="122"/>
      <c r="F100" s="121"/>
      <c r="G100" s="123"/>
    </row>
    <row r="101" spans="1:7" ht="15.75" hidden="1" x14ac:dyDescent="0.25">
      <c r="A101" s="12"/>
      <c r="B101" s="18" t="s">
        <v>16</v>
      </c>
      <c r="C101" s="121"/>
      <c r="D101" s="121"/>
      <c r="E101" s="122"/>
      <c r="F101" s="121"/>
      <c r="G101" s="123"/>
    </row>
    <row r="102" spans="1:7" ht="15.75" hidden="1" x14ac:dyDescent="0.25">
      <c r="A102" s="12"/>
      <c r="B102" s="18" t="s">
        <v>17</v>
      </c>
      <c r="C102" s="121"/>
      <c r="D102" s="121"/>
      <c r="E102" s="122"/>
      <c r="F102" s="121"/>
      <c r="G102" s="123"/>
    </row>
    <row r="103" spans="1:7" ht="15.75" hidden="1" x14ac:dyDescent="0.25">
      <c r="A103" s="12"/>
      <c r="B103" s="18" t="s">
        <v>18</v>
      </c>
      <c r="C103" s="121"/>
      <c r="D103" s="121"/>
      <c r="E103" s="122"/>
      <c r="F103" s="121"/>
      <c r="G103" s="123"/>
    </row>
    <row r="104" spans="1:7" ht="15.75" hidden="1" x14ac:dyDescent="0.25">
      <c r="A104" s="12"/>
      <c r="B104" s="18" t="s">
        <v>19</v>
      </c>
      <c r="C104" s="121"/>
      <c r="D104" s="121"/>
      <c r="E104" s="122"/>
      <c r="F104" s="121"/>
      <c r="G104" s="123"/>
    </row>
    <row r="105" spans="1:7" ht="15.75" hidden="1" x14ac:dyDescent="0.25">
      <c r="A105" s="12"/>
      <c r="B105" s="18" t="s">
        <v>20</v>
      </c>
      <c r="C105" s="121"/>
      <c r="D105" s="121"/>
      <c r="E105" s="122"/>
      <c r="F105" s="121"/>
      <c r="G105" s="123"/>
    </row>
    <row r="106" spans="1:7" ht="15.75" hidden="1" x14ac:dyDescent="0.25">
      <c r="A106" s="12"/>
      <c r="B106" s="18" t="s">
        <v>21</v>
      </c>
      <c r="C106" s="121"/>
      <c r="D106" s="121"/>
      <c r="E106" s="122"/>
      <c r="F106" s="121"/>
      <c r="G106" s="123"/>
    </row>
    <row r="107" spans="1:7" ht="15.75" hidden="1" x14ac:dyDescent="0.25">
      <c r="A107" s="12" t="s">
        <v>43</v>
      </c>
      <c r="B107" s="17" t="s">
        <v>23</v>
      </c>
      <c r="C107" s="121"/>
      <c r="D107" s="121"/>
      <c r="E107" s="122"/>
      <c r="F107" s="121"/>
      <c r="G107" s="123"/>
    </row>
    <row r="108" spans="1:7" ht="15.75" hidden="1" x14ac:dyDescent="0.25">
      <c r="A108" s="12"/>
      <c r="B108" s="18" t="s">
        <v>16</v>
      </c>
      <c r="C108" s="121"/>
      <c r="D108" s="121"/>
      <c r="E108" s="122"/>
      <c r="F108" s="121"/>
      <c r="G108" s="123"/>
    </row>
    <row r="109" spans="1:7" ht="15.75" hidden="1" x14ac:dyDescent="0.25">
      <c r="A109" s="12"/>
      <c r="B109" s="18" t="s">
        <v>17</v>
      </c>
      <c r="C109" s="121"/>
      <c r="D109" s="121"/>
      <c r="E109" s="122"/>
      <c r="F109" s="121"/>
      <c r="G109" s="123"/>
    </row>
    <row r="110" spans="1:7" ht="15.75" hidden="1" x14ac:dyDescent="0.25">
      <c r="A110" s="12"/>
      <c r="B110" s="18" t="s">
        <v>18</v>
      </c>
      <c r="C110" s="121"/>
      <c r="D110" s="121"/>
      <c r="E110" s="122"/>
      <c r="F110" s="121"/>
      <c r="G110" s="123"/>
    </row>
    <row r="111" spans="1:7" ht="15.75" hidden="1" x14ac:dyDescent="0.25">
      <c r="A111" s="12"/>
      <c r="B111" s="18" t="s">
        <v>19</v>
      </c>
      <c r="C111" s="121"/>
      <c r="D111" s="121"/>
      <c r="E111" s="122"/>
      <c r="F111" s="121"/>
      <c r="G111" s="123"/>
    </row>
    <row r="112" spans="1:7" ht="15.75" hidden="1" x14ac:dyDescent="0.25">
      <c r="A112" s="12"/>
      <c r="B112" s="18" t="s">
        <v>20</v>
      </c>
      <c r="C112" s="121"/>
      <c r="D112" s="121"/>
      <c r="E112" s="122"/>
      <c r="F112" s="121"/>
      <c r="G112" s="123"/>
    </row>
    <row r="113" spans="1:7" ht="15.75" hidden="1" x14ac:dyDescent="0.25">
      <c r="A113" s="12"/>
      <c r="B113" s="18" t="s">
        <v>21</v>
      </c>
      <c r="C113" s="121"/>
      <c r="D113" s="121"/>
      <c r="E113" s="122"/>
      <c r="F113" s="121"/>
      <c r="G113" s="123"/>
    </row>
    <row r="114" spans="1:7" ht="15.75" hidden="1" x14ac:dyDescent="0.25">
      <c r="A114" s="12" t="s">
        <v>44</v>
      </c>
      <c r="B114" s="17" t="s">
        <v>25</v>
      </c>
      <c r="C114" s="121"/>
      <c r="D114" s="121"/>
      <c r="E114" s="122"/>
      <c r="F114" s="121"/>
      <c r="G114" s="123"/>
    </row>
    <row r="115" spans="1:7" ht="15.75" hidden="1" x14ac:dyDescent="0.25">
      <c r="A115" s="12"/>
      <c r="B115" s="18" t="s">
        <v>16</v>
      </c>
      <c r="C115" s="121"/>
      <c r="D115" s="121"/>
      <c r="E115" s="122"/>
      <c r="F115" s="121"/>
      <c r="G115" s="123"/>
    </row>
    <row r="116" spans="1:7" ht="15.75" hidden="1" x14ac:dyDescent="0.25">
      <c r="A116" s="12"/>
      <c r="B116" s="18" t="s">
        <v>17</v>
      </c>
      <c r="C116" s="121"/>
      <c r="D116" s="121"/>
      <c r="E116" s="122"/>
      <c r="F116" s="121"/>
      <c r="G116" s="123"/>
    </row>
    <row r="117" spans="1:7" ht="15.75" hidden="1" x14ac:dyDescent="0.25">
      <c r="A117" s="12"/>
      <c r="B117" s="18" t="s">
        <v>18</v>
      </c>
      <c r="C117" s="121"/>
      <c r="D117" s="121"/>
      <c r="E117" s="122"/>
      <c r="F117" s="121"/>
      <c r="G117" s="123"/>
    </row>
    <row r="118" spans="1:7" ht="15.75" hidden="1" x14ac:dyDescent="0.25">
      <c r="A118" s="12"/>
      <c r="B118" s="18" t="s">
        <v>19</v>
      </c>
      <c r="C118" s="121"/>
      <c r="D118" s="121"/>
      <c r="E118" s="122"/>
      <c r="F118" s="121"/>
      <c r="G118" s="123"/>
    </row>
    <row r="119" spans="1:7" ht="15.75" hidden="1" x14ac:dyDescent="0.25">
      <c r="A119" s="12"/>
      <c r="B119" s="18" t="s">
        <v>20</v>
      </c>
      <c r="C119" s="121"/>
      <c r="D119" s="121"/>
      <c r="E119" s="122"/>
      <c r="F119" s="121"/>
      <c r="G119" s="123"/>
    </row>
    <row r="120" spans="1:7" ht="15.75" hidden="1" x14ac:dyDescent="0.25">
      <c r="A120" s="12"/>
      <c r="B120" s="18" t="s">
        <v>21</v>
      </c>
      <c r="C120" s="121"/>
      <c r="D120" s="121"/>
      <c r="E120" s="122"/>
      <c r="F120" s="121"/>
      <c r="G120" s="123"/>
    </row>
    <row r="121" spans="1:7" ht="15.75" hidden="1" x14ac:dyDescent="0.25">
      <c r="A121" s="12" t="s">
        <v>45</v>
      </c>
      <c r="B121" s="17" t="s">
        <v>27</v>
      </c>
      <c r="C121" s="121"/>
      <c r="D121" s="121"/>
      <c r="E121" s="122"/>
      <c r="F121" s="121"/>
      <c r="G121" s="123"/>
    </row>
    <row r="122" spans="1:7" ht="15.75" hidden="1" x14ac:dyDescent="0.25">
      <c r="A122" s="12"/>
      <c r="B122" s="18" t="s">
        <v>16</v>
      </c>
      <c r="C122" s="121"/>
      <c r="D122" s="121"/>
      <c r="E122" s="122"/>
      <c r="F122" s="121"/>
      <c r="G122" s="123"/>
    </row>
    <row r="123" spans="1:7" ht="15.75" hidden="1" x14ac:dyDescent="0.25">
      <c r="A123" s="12"/>
      <c r="B123" s="18" t="s">
        <v>17</v>
      </c>
      <c r="C123" s="121"/>
      <c r="D123" s="121"/>
      <c r="E123" s="122"/>
      <c r="F123" s="121"/>
      <c r="G123" s="123"/>
    </row>
    <row r="124" spans="1:7" ht="15.75" hidden="1" x14ac:dyDescent="0.25">
      <c r="A124" s="12"/>
      <c r="B124" s="18" t="s">
        <v>18</v>
      </c>
      <c r="C124" s="121"/>
      <c r="D124" s="121"/>
      <c r="E124" s="122"/>
      <c r="F124" s="121"/>
      <c r="G124" s="123"/>
    </row>
    <row r="125" spans="1:7" ht="15.75" hidden="1" x14ac:dyDescent="0.25">
      <c r="A125" s="12"/>
      <c r="B125" s="18" t="s">
        <v>19</v>
      </c>
      <c r="C125" s="121"/>
      <c r="D125" s="121"/>
      <c r="E125" s="122"/>
      <c r="F125" s="121"/>
      <c r="G125" s="123"/>
    </row>
    <row r="126" spans="1:7" ht="15.75" hidden="1" x14ac:dyDescent="0.25">
      <c r="A126" s="12"/>
      <c r="B126" s="18" t="s">
        <v>20</v>
      </c>
      <c r="C126" s="121"/>
      <c r="D126" s="121"/>
      <c r="E126" s="122"/>
      <c r="F126" s="121"/>
      <c r="G126" s="123"/>
    </row>
    <row r="127" spans="1:7" ht="15.75" hidden="1" x14ac:dyDescent="0.25">
      <c r="A127" s="12"/>
      <c r="B127" s="18" t="s">
        <v>21</v>
      </c>
      <c r="C127" s="121"/>
      <c r="D127" s="121"/>
      <c r="E127" s="122"/>
      <c r="F127" s="121"/>
      <c r="G127" s="123"/>
    </row>
    <row r="128" spans="1:7" ht="15.75" x14ac:dyDescent="0.25">
      <c r="A128" s="12" t="s">
        <v>46</v>
      </c>
      <c r="B128" s="13" t="s">
        <v>47</v>
      </c>
      <c r="C128" s="121"/>
      <c r="D128" s="121"/>
      <c r="E128" s="122"/>
      <c r="F128" s="124"/>
      <c r="G128" s="123"/>
    </row>
    <row r="129" spans="1:7" ht="15.75" hidden="1" x14ac:dyDescent="0.25">
      <c r="A129" s="12" t="s">
        <v>48</v>
      </c>
      <c r="B129" s="16" t="s">
        <v>13</v>
      </c>
      <c r="C129" s="121"/>
      <c r="D129" s="121"/>
      <c r="E129" s="122"/>
      <c r="F129" s="124"/>
      <c r="G129" s="123"/>
    </row>
    <row r="130" spans="1:7" ht="15.75" hidden="1" x14ac:dyDescent="0.25">
      <c r="A130" s="12" t="s">
        <v>49</v>
      </c>
      <c r="B130" s="17" t="s">
        <v>15</v>
      </c>
      <c r="C130" s="121"/>
      <c r="D130" s="121"/>
      <c r="E130" s="122"/>
      <c r="F130" s="124"/>
      <c r="G130" s="123"/>
    </row>
    <row r="131" spans="1:7" ht="15.75" hidden="1" x14ac:dyDescent="0.25">
      <c r="A131" s="12"/>
      <c r="B131" s="18" t="s">
        <v>16</v>
      </c>
      <c r="C131" s="121"/>
      <c r="D131" s="121"/>
      <c r="E131" s="122"/>
      <c r="F131" s="124"/>
      <c r="G131" s="123"/>
    </row>
    <row r="132" spans="1:7" ht="15.75" hidden="1" x14ac:dyDescent="0.25">
      <c r="A132" s="12"/>
      <c r="B132" s="18" t="s">
        <v>17</v>
      </c>
      <c r="C132" s="121"/>
      <c r="D132" s="121"/>
      <c r="E132" s="122"/>
      <c r="F132" s="124"/>
      <c r="G132" s="123"/>
    </row>
    <row r="133" spans="1:7" ht="15.75" hidden="1" x14ac:dyDescent="0.25">
      <c r="A133" s="12"/>
      <c r="B133" s="18" t="s">
        <v>18</v>
      </c>
      <c r="C133" s="121"/>
      <c r="D133" s="121"/>
      <c r="E133" s="122"/>
      <c r="F133" s="124"/>
      <c r="G133" s="123"/>
    </row>
    <row r="134" spans="1:7" ht="15.75" hidden="1" x14ac:dyDescent="0.25">
      <c r="A134" s="12"/>
      <c r="B134" s="18" t="s">
        <v>19</v>
      </c>
      <c r="C134" s="121"/>
      <c r="D134" s="121"/>
      <c r="E134" s="122"/>
      <c r="F134" s="124"/>
      <c r="G134" s="123"/>
    </row>
    <row r="135" spans="1:7" ht="15.75" hidden="1" x14ac:dyDescent="0.25">
      <c r="A135" s="12"/>
      <c r="B135" s="18" t="s">
        <v>20</v>
      </c>
      <c r="C135" s="121"/>
      <c r="D135" s="121"/>
      <c r="E135" s="122"/>
      <c r="F135" s="124"/>
      <c r="G135" s="123"/>
    </row>
    <row r="136" spans="1:7" ht="15.75" hidden="1" x14ac:dyDescent="0.25">
      <c r="A136" s="12"/>
      <c r="B136" s="18" t="s">
        <v>21</v>
      </c>
      <c r="C136" s="121"/>
      <c r="D136" s="121"/>
      <c r="E136" s="122"/>
      <c r="F136" s="124"/>
      <c r="G136" s="123"/>
    </row>
    <row r="137" spans="1:7" ht="15.75" hidden="1" x14ac:dyDescent="0.25">
      <c r="A137" s="12" t="s">
        <v>50</v>
      </c>
      <c r="B137" s="17" t="s">
        <v>344</v>
      </c>
      <c r="C137" s="121"/>
      <c r="D137" s="121"/>
      <c r="E137" s="122"/>
      <c r="F137" s="124"/>
      <c r="G137" s="123"/>
    </row>
    <row r="138" spans="1:7" ht="15.75" hidden="1" x14ac:dyDescent="0.25">
      <c r="A138" s="12"/>
      <c r="B138" s="18" t="s">
        <v>16</v>
      </c>
      <c r="C138" s="121"/>
      <c r="D138" s="121"/>
      <c r="E138" s="122"/>
      <c r="F138" s="124"/>
      <c r="G138" s="123"/>
    </row>
    <row r="139" spans="1:7" ht="15.75" hidden="1" x14ac:dyDescent="0.25">
      <c r="A139" s="12"/>
      <c r="B139" s="18" t="s">
        <v>17</v>
      </c>
      <c r="C139" s="121"/>
      <c r="D139" s="121"/>
      <c r="E139" s="122"/>
      <c r="F139" s="124"/>
      <c r="G139" s="123"/>
    </row>
    <row r="140" spans="1:7" ht="15.75" hidden="1" x14ac:dyDescent="0.25">
      <c r="A140" s="12"/>
      <c r="B140" s="18" t="s">
        <v>18</v>
      </c>
      <c r="C140" s="121"/>
      <c r="D140" s="121"/>
      <c r="E140" s="122"/>
      <c r="F140" s="124"/>
      <c r="G140" s="123"/>
    </row>
    <row r="141" spans="1:7" ht="15.75" hidden="1" x14ac:dyDescent="0.25">
      <c r="A141" s="12"/>
      <c r="B141" s="18" t="s">
        <v>19</v>
      </c>
      <c r="C141" s="121"/>
      <c r="D141" s="121"/>
      <c r="E141" s="122"/>
      <c r="F141" s="124"/>
      <c r="G141" s="123"/>
    </row>
    <row r="142" spans="1:7" ht="15.75" hidden="1" x14ac:dyDescent="0.25">
      <c r="A142" s="12"/>
      <c r="B142" s="18" t="s">
        <v>20</v>
      </c>
      <c r="C142" s="121"/>
      <c r="D142" s="121"/>
      <c r="E142" s="122"/>
      <c r="F142" s="124"/>
      <c r="G142" s="123"/>
    </row>
    <row r="143" spans="1:7" ht="15.75" hidden="1" x14ac:dyDescent="0.25">
      <c r="A143" s="12"/>
      <c r="B143" s="18" t="s">
        <v>21</v>
      </c>
      <c r="C143" s="121"/>
      <c r="D143" s="121"/>
      <c r="E143" s="122"/>
      <c r="F143" s="124"/>
      <c r="G143" s="123"/>
    </row>
    <row r="144" spans="1:7" ht="15.75" hidden="1" x14ac:dyDescent="0.25">
      <c r="A144" s="12" t="s">
        <v>51</v>
      </c>
      <c r="B144" s="17" t="s">
        <v>25</v>
      </c>
      <c r="C144" s="121"/>
      <c r="D144" s="121"/>
      <c r="E144" s="122"/>
      <c r="F144" s="124"/>
      <c r="G144" s="123"/>
    </row>
    <row r="145" spans="1:7" ht="15.75" hidden="1" x14ac:dyDescent="0.25">
      <c r="A145" s="12"/>
      <c r="B145" s="18" t="s">
        <v>16</v>
      </c>
      <c r="C145" s="121"/>
      <c r="D145" s="121"/>
      <c r="E145" s="122"/>
      <c r="F145" s="124"/>
      <c r="G145" s="123"/>
    </row>
    <row r="146" spans="1:7" ht="15.75" hidden="1" x14ac:dyDescent="0.25">
      <c r="A146" s="12"/>
      <c r="B146" s="18" t="s">
        <v>17</v>
      </c>
      <c r="C146" s="121"/>
      <c r="D146" s="121"/>
      <c r="E146" s="122"/>
      <c r="F146" s="124"/>
      <c r="G146" s="123"/>
    </row>
    <row r="147" spans="1:7" ht="15.75" hidden="1" x14ac:dyDescent="0.25">
      <c r="A147" s="12"/>
      <c r="B147" s="18" t="s">
        <v>18</v>
      </c>
      <c r="C147" s="121"/>
      <c r="D147" s="121"/>
      <c r="E147" s="122"/>
      <c r="F147" s="124"/>
      <c r="G147" s="123"/>
    </row>
    <row r="148" spans="1:7" ht="15.75" hidden="1" x14ac:dyDescent="0.25">
      <c r="A148" s="12"/>
      <c r="B148" s="18" t="s">
        <v>19</v>
      </c>
      <c r="C148" s="121"/>
      <c r="D148" s="121"/>
      <c r="E148" s="122"/>
      <c r="F148" s="124"/>
      <c r="G148" s="123"/>
    </row>
    <row r="149" spans="1:7" ht="15.75" hidden="1" x14ac:dyDescent="0.25">
      <c r="A149" s="12"/>
      <c r="B149" s="18" t="s">
        <v>20</v>
      </c>
      <c r="C149" s="121"/>
      <c r="D149" s="121"/>
      <c r="E149" s="122"/>
      <c r="F149" s="124"/>
      <c r="G149" s="123"/>
    </row>
    <row r="150" spans="1:7" ht="15.75" hidden="1" x14ac:dyDescent="0.25">
      <c r="A150" s="12"/>
      <c r="B150" s="18" t="s">
        <v>21</v>
      </c>
      <c r="C150" s="121"/>
      <c r="D150" s="121"/>
      <c r="E150" s="122"/>
      <c r="F150" s="124"/>
      <c r="G150" s="123"/>
    </row>
    <row r="151" spans="1:7" ht="15.75" hidden="1" x14ac:dyDescent="0.25">
      <c r="A151" s="12" t="s">
        <v>52</v>
      </c>
      <c r="B151" s="17" t="s">
        <v>27</v>
      </c>
      <c r="C151" s="121"/>
      <c r="D151" s="121"/>
      <c r="E151" s="122"/>
      <c r="F151" s="124"/>
      <c r="G151" s="123"/>
    </row>
    <row r="152" spans="1:7" ht="15.75" hidden="1" x14ac:dyDescent="0.25">
      <c r="A152" s="12"/>
      <c r="B152" s="18" t="s">
        <v>16</v>
      </c>
      <c r="C152" s="121"/>
      <c r="D152" s="121"/>
      <c r="E152" s="122"/>
      <c r="F152" s="124"/>
      <c r="G152" s="123"/>
    </row>
    <row r="153" spans="1:7" ht="15.75" hidden="1" x14ac:dyDescent="0.25">
      <c r="A153" s="12"/>
      <c r="B153" s="18" t="s">
        <v>17</v>
      </c>
      <c r="C153" s="121"/>
      <c r="D153" s="121"/>
      <c r="E153" s="122"/>
      <c r="F153" s="124"/>
      <c r="G153" s="123"/>
    </row>
    <row r="154" spans="1:7" ht="15.75" hidden="1" x14ac:dyDescent="0.25">
      <c r="A154" s="12"/>
      <c r="B154" s="18" t="s">
        <v>18</v>
      </c>
      <c r="C154" s="121"/>
      <c r="D154" s="121"/>
      <c r="E154" s="122"/>
      <c r="F154" s="124"/>
      <c r="G154" s="123"/>
    </row>
    <row r="155" spans="1:7" ht="15.75" hidden="1" x14ac:dyDescent="0.25">
      <c r="A155" s="12"/>
      <c r="B155" s="18" t="s">
        <v>19</v>
      </c>
      <c r="C155" s="121"/>
      <c r="D155" s="121"/>
      <c r="E155" s="122"/>
      <c r="F155" s="124"/>
      <c r="G155" s="123"/>
    </row>
    <row r="156" spans="1:7" ht="15.75" hidden="1" x14ac:dyDescent="0.25">
      <c r="A156" s="12"/>
      <c r="B156" s="18" t="s">
        <v>20</v>
      </c>
      <c r="C156" s="121"/>
      <c r="D156" s="121"/>
      <c r="E156" s="122"/>
      <c r="F156" s="124"/>
      <c r="G156" s="123"/>
    </row>
    <row r="157" spans="1:7" ht="15.75" hidden="1" x14ac:dyDescent="0.25">
      <c r="A157" s="12"/>
      <c r="B157" s="18" t="s">
        <v>21</v>
      </c>
      <c r="C157" s="121"/>
      <c r="D157" s="121"/>
      <c r="E157" s="122"/>
      <c r="F157" s="124"/>
      <c r="G157" s="123"/>
    </row>
    <row r="158" spans="1:7" ht="15.75" x14ac:dyDescent="0.25">
      <c r="A158" s="12" t="s">
        <v>53</v>
      </c>
      <c r="B158" s="16" t="s">
        <v>29</v>
      </c>
      <c r="C158" s="121"/>
      <c r="D158" s="121"/>
      <c r="E158" s="122"/>
      <c r="F158" s="124"/>
      <c r="G158" s="123"/>
    </row>
    <row r="159" spans="1:7" ht="15.75" hidden="1" x14ac:dyDescent="0.25">
      <c r="A159" s="12" t="s">
        <v>54</v>
      </c>
      <c r="B159" s="17" t="s">
        <v>15</v>
      </c>
      <c r="C159" s="121"/>
      <c r="D159" s="121"/>
      <c r="E159" s="122"/>
      <c r="F159" s="124"/>
      <c r="G159" s="123"/>
    </row>
    <row r="160" spans="1:7" ht="15.75" hidden="1" x14ac:dyDescent="0.25">
      <c r="A160" s="12" t="s">
        <v>55</v>
      </c>
      <c r="B160" s="21" t="s">
        <v>16</v>
      </c>
      <c r="C160" s="121"/>
      <c r="D160" s="121"/>
      <c r="E160" s="122"/>
      <c r="F160" s="124"/>
      <c r="G160" s="123"/>
    </row>
    <row r="161" spans="1:7" ht="15.75" hidden="1" x14ac:dyDescent="0.25">
      <c r="A161" s="12" t="s">
        <v>56</v>
      </c>
      <c r="B161" s="21" t="s">
        <v>17</v>
      </c>
      <c r="C161" s="121"/>
      <c r="D161" s="121"/>
      <c r="E161" s="122"/>
      <c r="F161" s="124"/>
      <c r="G161" s="123"/>
    </row>
    <row r="162" spans="1:7" ht="15.75" hidden="1" x14ac:dyDescent="0.25">
      <c r="A162" s="12" t="s">
        <v>57</v>
      </c>
      <c r="B162" s="21" t="s">
        <v>18</v>
      </c>
      <c r="C162" s="121"/>
      <c r="D162" s="121"/>
      <c r="E162" s="122"/>
      <c r="F162" s="124"/>
      <c r="G162" s="123"/>
    </row>
    <row r="163" spans="1:7" ht="15.75" hidden="1" x14ac:dyDescent="0.25">
      <c r="A163" s="12" t="s">
        <v>58</v>
      </c>
      <c r="B163" s="21" t="s">
        <v>19</v>
      </c>
      <c r="C163" s="121"/>
      <c r="D163" s="121"/>
      <c r="E163" s="122"/>
      <c r="F163" s="124"/>
      <c r="G163" s="123"/>
    </row>
    <row r="164" spans="1:7" ht="15.75" hidden="1" x14ac:dyDescent="0.25">
      <c r="A164" s="12" t="s">
        <v>59</v>
      </c>
      <c r="B164" s="21" t="s">
        <v>20</v>
      </c>
      <c r="C164" s="121"/>
      <c r="D164" s="121"/>
      <c r="E164" s="122"/>
      <c r="F164" s="124"/>
      <c r="G164" s="123"/>
    </row>
    <row r="165" spans="1:7" ht="15.75" hidden="1" x14ac:dyDescent="0.25">
      <c r="A165" s="12" t="s">
        <v>60</v>
      </c>
      <c r="B165" s="21" t="s">
        <v>21</v>
      </c>
      <c r="C165" s="121"/>
      <c r="D165" s="121"/>
      <c r="E165" s="122"/>
      <c r="F165" s="124"/>
      <c r="G165" s="123"/>
    </row>
    <row r="166" spans="1:7" ht="15.75" x14ac:dyDescent="0.25">
      <c r="A166" s="12" t="s">
        <v>61</v>
      </c>
      <c r="B166" s="17" t="s">
        <v>23</v>
      </c>
      <c r="C166" s="121"/>
      <c r="D166" s="121"/>
      <c r="E166" s="122"/>
      <c r="F166" s="124"/>
      <c r="G166" s="123"/>
    </row>
    <row r="167" spans="1:7" ht="15.75" x14ac:dyDescent="0.25">
      <c r="A167" s="12" t="s">
        <v>62</v>
      </c>
      <c r="B167" s="21" t="s">
        <v>16</v>
      </c>
      <c r="C167" s="121">
        <v>2020</v>
      </c>
      <c r="D167" s="121">
        <v>0.4</v>
      </c>
      <c r="E167" s="122">
        <v>1</v>
      </c>
      <c r="F167" s="124">
        <v>0.4</v>
      </c>
      <c r="G167" s="123">
        <f>978062/1000</f>
        <v>978.06200000000001</v>
      </c>
    </row>
    <row r="168" spans="1:7" ht="15.75" x14ac:dyDescent="0.25">
      <c r="A168" s="12" t="s">
        <v>63</v>
      </c>
      <c r="B168" s="21" t="s">
        <v>17</v>
      </c>
      <c r="C168" s="121">
        <v>2020</v>
      </c>
      <c r="D168" s="121">
        <v>0.4</v>
      </c>
      <c r="E168" s="122">
        <v>1</v>
      </c>
      <c r="F168" s="124">
        <v>0.4</v>
      </c>
      <c r="G168" s="123">
        <f>1027269/1000</f>
        <v>1027.269</v>
      </c>
    </row>
    <row r="169" spans="1:7" ht="15.75" x14ac:dyDescent="0.25">
      <c r="A169" s="12" t="s">
        <v>64</v>
      </c>
      <c r="B169" s="21" t="s">
        <v>18</v>
      </c>
      <c r="C169" s="121">
        <v>2020</v>
      </c>
      <c r="D169" s="121">
        <v>0.4</v>
      </c>
      <c r="E169" s="122">
        <v>1</v>
      </c>
      <c r="F169" s="124">
        <v>0.4</v>
      </c>
      <c r="G169" s="123">
        <f>1087160/1000</f>
        <v>1087.1600000000001</v>
      </c>
    </row>
    <row r="170" spans="1:7" ht="15.75" hidden="1" x14ac:dyDescent="0.25">
      <c r="A170" s="12" t="s">
        <v>65</v>
      </c>
      <c r="B170" s="21" t="s">
        <v>19</v>
      </c>
      <c r="C170" s="121"/>
      <c r="D170" s="121"/>
      <c r="E170" s="122"/>
      <c r="F170" s="124"/>
      <c r="G170" s="123"/>
    </row>
    <row r="171" spans="1:7" ht="15.75" hidden="1" x14ac:dyDescent="0.25">
      <c r="A171" s="12" t="s">
        <v>66</v>
      </c>
      <c r="B171" s="21" t="s">
        <v>20</v>
      </c>
      <c r="C171" s="121"/>
      <c r="D171" s="121"/>
      <c r="E171" s="122"/>
      <c r="F171" s="124"/>
      <c r="G171" s="123"/>
    </row>
    <row r="172" spans="1:7" ht="15.75" hidden="1" x14ac:dyDescent="0.25">
      <c r="A172" s="12" t="s">
        <v>67</v>
      </c>
      <c r="B172" s="21" t="s">
        <v>21</v>
      </c>
      <c r="C172" s="121"/>
      <c r="D172" s="121"/>
      <c r="E172" s="122"/>
      <c r="F172" s="124"/>
      <c r="G172" s="123"/>
    </row>
    <row r="173" spans="1:7" ht="15.75" x14ac:dyDescent="0.25">
      <c r="A173" s="12" t="s">
        <v>68</v>
      </c>
      <c r="B173" s="17" t="s">
        <v>25</v>
      </c>
      <c r="C173" s="121"/>
      <c r="D173" s="121"/>
      <c r="E173" s="122"/>
      <c r="F173" s="124"/>
      <c r="G173" s="123"/>
    </row>
    <row r="174" spans="1:7" ht="15.75" x14ac:dyDescent="0.25">
      <c r="A174" s="12" t="s">
        <v>69</v>
      </c>
      <c r="B174" s="21" t="s">
        <v>16</v>
      </c>
      <c r="C174" s="121">
        <v>2020</v>
      </c>
      <c r="D174" s="121">
        <v>10</v>
      </c>
      <c r="E174" s="122">
        <v>1</v>
      </c>
      <c r="F174" s="124">
        <v>10</v>
      </c>
      <c r="G174" s="123">
        <f>819888/1000</f>
        <v>819.88800000000003</v>
      </c>
    </row>
    <row r="175" spans="1:7" ht="15.75" x14ac:dyDescent="0.25">
      <c r="A175" s="12" t="s">
        <v>70</v>
      </c>
      <c r="B175" s="21" t="s">
        <v>17</v>
      </c>
      <c r="C175" s="121">
        <v>2020</v>
      </c>
      <c r="D175" s="121">
        <v>10</v>
      </c>
      <c r="E175" s="122">
        <v>1</v>
      </c>
      <c r="F175" s="124">
        <v>10</v>
      </c>
      <c r="G175" s="123">
        <f>866586/1000</f>
        <v>866.58600000000001</v>
      </c>
    </row>
    <row r="176" spans="1:7" ht="15.75" x14ac:dyDescent="0.25">
      <c r="A176" s="12"/>
      <c r="B176" s="21" t="s">
        <v>17</v>
      </c>
      <c r="C176" s="121">
        <v>2020</v>
      </c>
      <c r="D176" s="121">
        <v>10</v>
      </c>
      <c r="E176" s="122">
        <v>1</v>
      </c>
      <c r="F176" s="124">
        <v>10</v>
      </c>
      <c r="G176" s="123">
        <f>942168/1000</f>
        <v>942.16800000000001</v>
      </c>
    </row>
    <row r="177" spans="1:7" ht="15.75" x14ac:dyDescent="0.25">
      <c r="A177" s="12"/>
      <c r="B177" s="21" t="s">
        <v>17</v>
      </c>
      <c r="C177" s="121">
        <v>2020</v>
      </c>
      <c r="D177" s="121">
        <v>10</v>
      </c>
      <c r="E177" s="122">
        <v>1</v>
      </c>
      <c r="F177" s="124">
        <v>10</v>
      </c>
      <c r="G177" s="123">
        <f>1043902/1000</f>
        <v>1043.902</v>
      </c>
    </row>
    <row r="178" spans="1:7" s="2" customFormat="1" ht="15.75" x14ac:dyDescent="0.25">
      <c r="A178" s="12"/>
      <c r="B178" s="99" t="s">
        <v>351</v>
      </c>
      <c r="C178" s="124">
        <v>2017</v>
      </c>
      <c r="D178" s="124">
        <v>10</v>
      </c>
      <c r="E178" s="125">
        <v>1.107</v>
      </c>
      <c r="F178" s="121">
        <v>112.2</v>
      </c>
      <c r="G178" s="126">
        <v>1587.0158699999999</v>
      </c>
    </row>
    <row r="179" spans="1:7" s="2" customFormat="1" ht="15.75" x14ac:dyDescent="0.25">
      <c r="A179" s="12"/>
      <c r="B179" s="99" t="s">
        <v>352</v>
      </c>
      <c r="C179" s="124">
        <v>2017</v>
      </c>
      <c r="D179" s="124">
        <v>10</v>
      </c>
      <c r="E179" s="125">
        <v>1.1259999999999999</v>
      </c>
      <c r="F179" s="121">
        <v>112.2</v>
      </c>
      <c r="G179" s="126">
        <v>1593.605</v>
      </c>
    </row>
    <row r="180" spans="1:7" ht="15.75" x14ac:dyDescent="0.25">
      <c r="A180" s="12" t="s">
        <v>71</v>
      </c>
      <c r="B180" s="21" t="s">
        <v>18</v>
      </c>
      <c r="C180" s="14"/>
      <c r="D180" s="19"/>
      <c r="E180" s="15"/>
      <c r="F180" s="14"/>
      <c r="G180" s="20"/>
    </row>
    <row r="181" spans="1:7" s="2" customFormat="1" ht="31.5" x14ac:dyDescent="0.25">
      <c r="A181" s="12"/>
      <c r="B181" s="99" t="s">
        <v>350</v>
      </c>
      <c r="C181" s="124">
        <v>2017</v>
      </c>
      <c r="D181" s="124">
        <v>110</v>
      </c>
      <c r="E181" s="126">
        <v>17</v>
      </c>
      <c r="F181" s="121">
        <v>73.7</v>
      </c>
      <c r="G181" s="126">
        <v>7742.4184100000002</v>
      </c>
    </row>
    <row r="182" spans="1:7" s="2" customFormat="1" ht="31.5" x14ac:dyDescent="0.25">
      <c r="A182" s="12"/>
      <c r="B182" s="99" t="s">
        <v>350</v>
      </c>
      <c r="C182" s="124">
        <v>2017</v>
      </c>
      <c r="D182" s="124">
        <v>110</v>
      </c>
      <c r="E182" s="126">
        <v>23.1</v>
      </c>
      <c r="F182" s="121">
        <v>73.7</v>
      </c>
      <c r="G182" s="126">
        <v>13726.41956</v>
      </c>
    </row>
    <row r="183" spans="1:7" s="2" customFormat="1" ht="33" customHeight="1" x14ac:dyDescent="0.25">
      <c r="A183" s="12"/>
      <c r="B183" s="99" t="s">
        <v>353</v>
      </c>
      <c r="C183" s="124">
        <v>2017</v>
      </c>
      <c r="D183" s="124">
        <v>110</v>
      </c>
      <c r="E183" s="126">
        <v>0.27</v>
      </c>
      <c r="F183" s="121">
        <v>73.7</v>
      </c>
      <c r="G183" s="126">
        <v>1505.3704</v>
      </c>
    </row>
    <row r="184" spans="1:7" s="2" customFormat="1" ht="47.25" x14ac:dyDescent="0.25">
      <c r="A184" s="12"/>
      <c r="B184" s="99" t="s">
        <v>356</v>
      </c>
      <c r="C184" s="124">
        <v>2017</v>
      </c>
      <c r="D184" s="124">
        <v>110</v>
      </c>
      <c r="E184" s="125">
        <v>3.1920000000000002</v>
      </c>
      <c r="F184" s="121">
        <v>73.7</v>
      </c>
      <c r="G184" s="126">
        <v>32229.241999999998</v>
      </c>
    </row>
    <row r="185" spans="1:7" ht="15.75" hidden="1" x14ac:dyDescent="0.25">
      <c r="A185" s="12" t="s">
        <v>72</v>
      </c>
      <c r="B185" s="21" t="s">
        <v>19</v>
      </c>
      <c r="C185" s="14"/>
      <c r="D185" s="19"/>
      <c r="E185" s="15"/>
      <c r="F185" s="14"/>
      <c r="G185" s="20"/>
    </row>
    <row r="186" spans="1:7" ht="15.75" hidden="1" x14ac:dyDescent="0.25">
      <c r="A186" s="12" t="s">
        <v>73</v>
      </c>
      <c r="B186" s="21" t="s">
        <v>20</v>
      </c>
      <c r="C186" s="14"/>
      <c r="D186" s="19"/>
      <c r="E186" s="15"/>
      <c r="F186" s="14"/>
      <c r="G186" s="20"/>
    </row>
    <row r="187" spans="1:7" ht="15.75" hidden="1" x14ac:dyDescent="0.25">
      <c r="A187" s="12" t="s">
        <v>74</v>
      </c>
      <c r="B187" s="21" t="s">
        <v>21</v>
      </c>
      <c r="C187" s="14"/>
      <c r="D187" s="19"/>
      <c r="E187" s="15"/>
      <c r="F187" s="14"/>
      <c r="G187" s="20"/>
    </row>
    <row r="188" spans="1:7" ht="15.75" hidden="1" x14ac:dyDescent="0.25">
      <c r="A188" s="12" t="s">
        <v>75</v>
      </c>
      <c r="B188" s="17" t="s">
        <v>27</v>
      </c>
      <c r="C188" s="14"/>
      <c r="D188" s="19"/>
      <c r="E188" s="15"/>
      <c r="F188" s="14"/>
      <c r="G188" s="20"/>
    </row>
    <row r="189" spans="1:7" ht="15.75" hidden="1" x14ac:dyDescent="0.25">
      <c r="A189" s="12"/>
      <c r="B189" s="18" t="s">
        <v>16</v>
      </c>
      <c r="C189" s="14"/>
      <c r="D189" s="19"/>
      <c r="E189" s="15"/>
      <c r="F189" s="14"/>
      <c r="G189" s="20"/>
    </row>
    <row r="190" spans="1:7" ht="15.75" hidden="1" x14ac:dyDescent="0.25">
      <c r="A190" s="12"/>
      <c r="B190" s="18" t="s">
        <v>17</v>
      </c>
      <c r="C190" s="14"/>
      <c r="D190" s="14"/>
      <c r="E190" s="14"/>
      <c r="F190" s="14"/>
      <c r="G190" s="14"/>
    </row>
    <row r="191" spans="1:7" ht="15.75" hidden="1" x14ac:dyDescent="0.25">
      <c r="A191" s="12"/>
      <c r="B191" s="18" t="s">
        <v>18</v>
      </c>
      <c r="C191" s="14"/>
      <c r="D191" s="14"/>
      <c r="E191" s="14"/>
      <c r="F191" s="14"/>
      <c r="G191" s="14"/>
    </row>
    <row r="192" spans="1:7" ht="15.75" hidden="1" x14ac:dyDescent="0.25">
      <c r="A192" s="12"/>
      <c r="B192" s="18" t="s">
        <v>19</v>
      </c>
      <c r="C192" s="14"/>
      <c r="D192" s="14"/>
      <c r="E192" s="14"/>
      <c r="F192" s="14"/>
      <c r="G192" s="14"/>
    </row>
    <row r="193" spans="1:7" ht="15.75" hidden="1" x14ac:dyDescent="0.25">
      <c r="A193" s="12"/>
      <c r="B193" s="18" t="s">
        <v>20</v>
      </c>
      <c r="C193" s="14"/>
      <c r="D193" s="14"/>
      <c r="E193" s="14"/>
      <c r="F193" s="14"/>
      <c r="G193" s="14"/>
    </row>
    <row r="194" spans="1:7" ht="15.75" hidden="1" x14ac:dyDescent="0.25">
      <c r="A194" s="12"/>
      <c r="B194" s="18" t="s">
        <v>21</v>
      </c>
      <c r="C194" s="14"/>
      <c r="D194" s="14"/>
      <c r="E194" s="14"/>
      <c r="F194" s="14"/>
      <c r="G194" s="14"/>
    </row>
    <row r="195" spans="1:7" ht="3.75" customHeight="1" x14ac:dyDescent="0.25"/>
    <row r="196" spans="1:7" hidden="1" x14ac:dyDescent="0.25"/>
    <row r="197" spans="1:7" s="2" customFormat="1" ht="15.75" hidden="1" x14ac:dyDescent="0.25">
      <c r="A197" s="1"/>
      <c r="C197" s="6">
        <v>2016</v>
      </c>
      <c r="D197" s="147">
        <v>0.4</v>
      </c>
      <c r="E197" s="148">
        <v>0</v>
      </c>
      <c r="F197" s="148">
        <v>0</v>
      </c>
      <c r="G197" s="148">
        <v>0</v>
      </c>
    </row>
    <row r="198" spans="1:7" s="2" customFormat="1" ht="15.75" hidden="1" x14ac:dyDescent="0.25">
      <c r="A198" s="1"/>
      <c r="C198" s="6"/>
      <c r="D198" s="149" t="s">
        <v>359</v>
      </c>
      <c r="E198" s="150">
        <v>0</v>
      </c>
      <c r="F198" s="147">
        <v>0</v>
      </c>
      <c r="G198" s="151">
        <v>0</v>
      </c>
    </row>
    <row r="199" spans="1:7" s="2" customFormat="1" ht="15.75" hidden="1" x14ac:dyDescent="0.25">
      <c r="A199" s="1"/>
      <c r="C199" s="6"/>
      <c r="D199" s="149" t="s">
        <v>361</v>
      </c>
      <c r="E199" s="150">
        <v>0</v>
      </c>
      <c r="F199" s="147">
        <v>0</v>
      </c>
      <c r="G199" s="151">
        <v>0</v>
      </c>
    </row>
    <row r="200" spans="1:7" s="2" customFormat="1" ht="15.75" hidden="1" x14ac:dyDescent="0.25">
      <c r="A200" s="1"/>
      <c r="C200" s="6">
        <v>2017</v>
      </c>
      <c r="D200" s="147">
        <v>0.4</v>
      </c>
      <c r="E200" s="150"/>
      <c r="F200" s="150"/>
      <c r="G200" s="150"/>
    </row>
    <row r="201" spans="1:7" s="2" customFormat="1" ht="15.75" hidden="1" x14ac:dyDescent="0.25">
      <c r="A201" s="1"/>
      <c r="C201" s="6"/>
      <c r="D201" s="149" t="s">
        <v>359</v>
      </c>
      <c r="E201" s="169">
        <f>E178+E179</f>
        <v>2.2329999999999997</v>
      </c>
      <c r="F201" s="169">
        <f t="shared" ref="F201:G201" si="0">F178+F179</f>
        <v>224.4</v>
      </c>
      <c r="G201" s="169">
        <f t="shared" si="0"/>
        <v>3180.6208699999997</v>
      </c>
    </row>
    <row r="202" spans="1:7" s="2" customFormat="1" ht="15.75" hidden="1" x14ac:dyDescent="0.25">
      <c r="A202" s="1"/>
      <c r="C202" s="6"/>
      <c r="D202" s="149" t="s">
        <v>361</v>
      </c>
      <c r="E202" s="147"/>
      <c r="F202" s="147"/>
      <c r="G202" s="152"/>
    </row>
    <row r="203" spans="1:7" s="2" customFormat="1" ht="15.75" hidden="1" x14ac:dyDescent="0.25">
      <c r="A203" s="1"/>
      <c r="C203" s="6"/>
      <c r="D203" s="149" t="s">
        <v>362</v>
      </c>
      <c r="E203" s="148">
        <f>E181+E182+E183+E184</f>
        <v>43.562000000000005</v>
      </c>
      <c r="F203" s="148">
        <f t="shared" ref="F203:G203" si="1">F181+F182+F183+F184</f>
        <v>294.8</v>
      </c>
      <c r="G203" s="148">
        <f t="shared" si="1"/>
        <v>55203.450369999999</v>
      </c>
    </row>
    <row r="204" spans="1:7" s="2" customFormat="1" ht="15.75" hidden="1" x14ac:dyDescent="0.25">
      <c r="A204" s="1"/>
      <c r="C204" s="6">
        <v>2018</v>
      </c>
      <c r="D204" s="147">
        <v>0.4</v>
      </c>
      <c r="E204" s="153"/>
      <c r="F204" s="153"/>
      <c r="G204" s="153"/>
    </row>
    <row r="205" spans="1:7" s="2" customFormat="1" ht="15.75" hidden="1" x14ac:dyDescent="0.25">
      <c r="A205" s="1"/>
      <c r="C205" s="6"/>
      <c r="D205" s="149" t="s">
        <v>359</v>
      </c>
      <c r="E205" s="153"/>
      <c r="F205" s="153"/>
      <c r="G205" s="154"/>
    </row>
    <row r="206" spans="1:7" s="2" customFormat="1" ht="15.75" hidden="1" x14ac:dyDescent="0.25">
      <c r="A206" s="1"/>
      <c r="C206" s="6"/>
      <c r="D206" s="149" t="s">
        <v>361</v>
      </c>
      <c r="E206" s="153"/>
      <c r="F206" s="153"/>
      <c r="G206" s="154"/>
    </row>
    <row r="207" spans="1:7" s="2" customFormat="1" ht="15.75" hidden="1" x14ac:dyDescent="0.25">
      <c r="A207" s="1"/>
      <c r="C207" s="155" t="s">
        <v>360</v>
      </c>
      <c r="D207" s="156"/>
      <c r="E207" s="157">
        <f>E201</f>
        <v>2.2329999999999997</v>
      </c>
      <c r="F207" s="157">
        <f t="shared" ref="F207:G207" si="2">F201</f>
        <v>224.4</v>
      </c>
      <c r="G207" s="157">
        <f t="shared" si="2"/>
        <v>3180.6208699999997</v>
      </c>
    </row>
    <row r="208" spans="1:7" hidden="1" x14ac:dyDescent="0.25"/>
    <row r="209" spans="4:7" hidden="1" x14ac:dyDescent="0.25"/>
    <row r="210" spans="4:7" hidden="1" x14ac:dyDescent="0.25">
      <c r="D210" s="171" t="str">
        <f>D205</f>
        <v>6-10</v>
      </c>
      <c r="E210" s="162">
        <f>E201+'28а) ВЛ'!E219</f>
        <v>2.6069999999999998</v>
      </c>
      <c r="F210" s="162">
        <f>F201+'28а) ВЛ'!F219</f>
        <v>336.6</v>
      </c>
      <c r="G210" s="162">
        <f>G201+'28а) ВЛ'!G219</f>
        <v>3366.5465699999995</v>
      </c>
    </row>
    <row r="211" spans="4:7" hidden="1" x14ac:dyDescent="0.25">
      <c r="E211" s="162">
        <f>E210/2</f>
        <v>1.3034999999999999</v>
      </c>
      <c r="F211" s="162">
        <f t="shared" ref="F211:G211" si="3">F210/2</f>
        <v>168.3</v>
      </c>
      <c r="G211" s="162">
        <f t="shared" si="3"/>
        <v>1683.2732849999998</v>
      </c>
    </row>
    <row r="212" spans="4:7" hidden="1" x14ac:dyDescent="0.25"/>
    <row r="213" spans="4:7" hidden="1" x14ac:dyDescent="0.25"/>
    <row r="214" spans="4:7" hidden="1" x14ac:dyDescent="0.25"/>
    <row r="215" spans="4:7" hidden="1" x14ac:dyDescent="0.25"/>
    <row r="216" spans="4:7" hidden="1" x14ac:dyDescent="0.25"/>
  </sheetData>
  <mergeCells count="3">
    <mergeCell ref="F1:G1"/>
    <mergeCell ref="A3:G3"/>
    <mergeCell ref="A4:G4"/>
  </mergeCells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"/>
  <sheetViews>
    <sheetView view="pageBreakPreview" topLeftCell="A223" zoomScale="60" zoomScaleNormal="80" workbookViewId="0">
      <selection activeCell="J32" sqref="J32"/>
    </sheetView>
  </sheetViews>
  <sheetFormatPr defaultRowHeight="15.75" x14ac:dyDescent="0.25"/>
  <cols>
    <col min="1" max="1" width="10.7109375" style="1" customWidth="1"/>
    <col min="2" max="2" width="75.5703125" style="2" customWidth="1"/>
    <col min="3" max="3" width="12.28515625" style="2" customWidth="1"/>
    <col min="4" max="4" width="14.42578125" style="2" customWidth="1"/>
    <col min="5" max="5" width="18.85546875" style="2" customWidth="1"/>
    <col min="6" max="7" width="22.7109375" style="2" customWidth="1"/>
    <col min="8" max="16384" width="9.140625" style="2"/>
  </cols>
  <sheetData>
    <row r="1" spans="1:7" ht="60" customHeight="1" x14ac:dyDescent="0.3">
      <c r="E1" s="3"/>
      <c r="F1" s="177" t="s">
        <v>297</v>
      </c>
      <c r="G1" s="177"/>
    </row>
    <row r="2" spans="1:7" ht="18.75" x14ac:dyDescent="0.3">
      <c r="E2" s="3"/>
      <c r="F2" s="90"/>
      <c r="G2" s="90"/>
    </row>
    <row r="3" spans="1:7" ht="53.25" customHeight="1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7.25" customHeight="1" x14ac:dyDescent="0.25">
      <c r="A4" s="176" t="s">
        <v>348</v>
      </c>
      <c r="B4" s="176"/>
      <c r="C4" s="176"/>
      <c r="D4" s="176"/>
      <c r="E4" s="176"/>
      <c r="F4" s="176"/>
      <c r="G4" s="176"/>
    </row>
    <row r="5" spans="1:7" s="6" customFormat="1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9" customFormat="1" ht="12.75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x14ac:dyDescent="0.25">
      <c r="A7" s="10" t="s">
        <v>76</v>
      </c>
      <c r="B7" s="11" t="s">
        <v>77</v>
      </c>
      <c r="C7" s="118"/>
      <c r="D7" s="118"/>
      <c r="E7" s="120"/>
      <c r="F7" s="120"/>
      <c r="G7" s="120"/>
    </row>
    <row r="8" spans="1:7" x14ac:dyDescent="0.25">
      <c r="A8" s="12" t="s">
        <v>78</v>
      </c>
      <c r="B8" s="13" t="s">
        <v>79</v>
      </c>
      <c r="C8" s="121"/>
      <c r="D8" s="121"/>
      <c r="E8" s="123"/>
      <c r="F8" s="123"/>
      <c r="G8" s="123"/>
    </row>
    <row r="9" spans="1:7" x14ac:dyDescent="0.25">
      <c r="A9" s="12" t="s">
        <v>80</v>
      </c>
      <c r="B9" s="16" t="s">
        <v>81</v>
      </c>
      <c r="C9" s="121"/>
      <c r="D9" s="121"/>
      <c r="E9" s="123"/>
      <c r="F9" s="123"/>
      <c r="G9" s="123"/>
    </row>
    <row r="10" spans="1:7" x14ac:dyDescent="0.25">
      <c r="A10" s="12" t="s">
        <v>82</v>
      </c>
      <c r="B10" s="17" t="s">
        <v>83</v>
      </c>
      <c r="C10" s="121"/>
      <c r="D10" s="121"/>
      <c r="E10" s="123"/>
      <c r="F10" s="126"/>
      <c r="G10" s="123"/>
    </row>
    <row r="11" spans="1:7" x14ac:dyDescent="0.25">
      <c r="A11" s="12"/>
      <c r="B11" s="18" t="s">
        <v>16</v>
      </c>
      <c r="C11" s="121">
        <v>2020</v>
      </c>
      <c r="D11" s="121">
        <v>1</v>
      </c>
      <c r="E11" s="123">
        <v>1</v>
      </c>
      <c r="F11" s="142">
        <v>1</v>
      </c>
      <c r="G11" s="123">
        <f>1059122.08/1000</f>
        <v>1059.1220800000001</v>
      </c>
    </row>
    <row r="12" spans="1:7" x14ac:dyDescent="0.25">
      <c r="A12" s="12"/>
      <c r="B12" s="18" t="s">
        <v>17</v>
      </c>
      <c r="C12" s="121">
        <v>2020</v>
      </c>
      <c r="D12" s="121">
        <v>1</v>
      </c>
      <c r="E12" s="123">
        <v>1</v>
      </c>
      <c r="F12" s="142">
        <v>1</v>
      </c>
      <c r="G12" s="123">
        <f>1262938.48/1000</f>
        <v>1262.93848</v>
      </c>
    </row>
    <row r="13" spans="1:7" x14ac:dyDescent="0.25">
      <c r="A13" s="12"/>
      <c r="B13" s="18" t="s">
        <v>17</v>
      </c>
      <c r="C13" s="121">
        <v>2020</v>
      </c>
      <c r="D13" s="121">
        <v>1</v>
      </c>
      <c r="E13" s="123">
        <v>1</v>
      </c>
      <c r="F13" s="142">
        <v>1</v>
      </c>
      <c r="G13" s="123">
        <f>1451717.42/1000</f>
        <v>1451.7174199999999</v>
      </c>
    </row>
    <row r="14" spans="1:7" hidden="1" x14ac:dyDescent="0.25">
      <c r="A14" s="12"/>
      <c r="B14" s="18" t="s">
        <v>18</v>
      </c>
      <c r="C14" s="121"/>
      <c r="D14" s="121"/>
      <c r="E14" s="123"/>
      <c r="F14" s="142"/>
      <c r="G14" s="123"/>
    </row>
    <row r="15" spans="1:7" hidden="1" x14ac:dyDescent="0.25">
      <c r="A15" s="12"/>
      <c r="B15" s="18" t="s">
        <v>19</v>
      </c>
      <c r="C15" s="121"/>
      <c r="D15" s="121"/>
      <c r="E15" s="123"/>
      <c r="F15" s="142"/>
      <c r="G15" s="123"/>
    </row>
    <row r="16" spans="1:7" hidden="1" x14ac:dyDescent="0.25">
      <c r="A16" s="12"/>
      <c r="B16" s="18" t="s">
        <v>20</v>
      </c>
      <c r="C16" s="121"/>
      <c r="D16" s="121"/>
      <c r="E16" s="123"/>
      <c r="F16" s="142"/>
      <c r="G16" s="123"/>
    </row>
    <row r="17" spans="1:7" hidden="1" x14ac:dyDescent="0.25">
      <c r="A17" s="12"/>
      <c r="B17" s="18" t="s">
        <v>21</v>
      </c>
      <c r="C17" s="121"/>
      <c r="D17" s="121"/>
      <c r="E17" s="123"/>
      <c r="F17" s="142"/>
      <c r="G17" s="123"/>
    </row>
    <row r="18" spans="1:7" x14ac:dyDescent="0.25">
      <c r="A18" s="12" t="s">
        <v>84</v>
      </c>
      <c r="B18" s="26" t="s">
        <v>85</v>
      </c>
      <c r="C18" s="121"/>
      <c r="D18" s="121"/>
      <c r="E18" s="123"/>
      <c r="F18" s="142"/>
      <c r="G18" s="123"/>
    </row>
    <row r="19" spans="1:7" hidden="1" x14ac:dyDescent="0.25">
      <c r="A19" s="12"/>
      <c r="B19" s="18" t="s">
        <v>16</v>
      </c>
      <c r="C19" s="121"/>
      <c r="D19" s="121"/>
      <c r="E19" s="123"/>
      <c r="F19" s="142"/>
      <c r="G19" s="123"/>
    </row>
    <row r="20" spans="1:7" hidden="1" x14ac:dyDescent="0.25">
      <c r="A20" s="12"/>
      <c r="B20" s="18" t="s">
        <v>17</v>
      </c>
      <c r="C20" s="121"/>
      <c r="D20" s="121"/>
      <c r="E20" s="123"/>
      <c r="F20" s="142"/>
      <c r="G20" s="123"/>
    </row>
    <row r="21" spans="1:7" x14ac:dyDescent="0.25">
      <c r="A21" s="12"/>
      <c r="B21" s="18" t="s">
        <v>18</v>
      </c>
      <c r="C21" s="121">
        <v>2020</v>
      </c>
      <c r="D21" s="121">
        <v>10</v>
      </c>
      <c r="E21" s="123">
        <v>1</v>
      </c>
      <c r="F21" s="142">
        <v>10</v>
      </c>
      <c r="G21" s="123">
        <f>3141184.73/1000</f>
        <v>3141.1847299999999</v>
      </c>
    </row>
    <row r="22" spans="1:7" x14ac:dyDescent="0.25">
      <c r="A22" s="12"/>
      <c r="B22" s="18" t="s">
        <v>18</v>
      </c>
      <c r="C22" s="121">
        <v>2020</v>
      </c>
      <c r="D22" s="121">
        <v>10</v>
      </c>
      <c r="E22" s="123">
        <v>1</v>
      </c>
      <c r="F22" s="142">
        <v>10</v>
      </c>
      <c r="G22" s="123">
        <f>3436684.78/1000</f>
        <v>3436.6847799999996</v>
      </c>
    </row>
    <row r="23" spans="1:7" x14ac:dyDescent="0.25">
      <c r="A23" s="12"/>
      <c r="B23" s="18" t="s">
        <v>18</v>
      </c>
      <c r="C23" s="121">
        <v>2020</v>
      </c>
      <c r="D23" s="121">
        <v>10</v>
      </c>
      <c r="E23" s="123">
        <v>1</v>
      </c>
      <c r="F23" s="142">
        <v>10</v>
      </c>
      <c r="G23" s="123">
        <f>3793341.04/1000</f>
        <v>3793.3410400000002</v>
      </c>
    </row>
    <row r="24" spans="1:7" x14ac:dyDescent="0.25">
      <c r="A24" s="12"/>
      <c r="B24" s="18" t="s">
        <v>19</v>
      </c>
      <c r="C24" s="121">
        <v>2020</v>
      </c>
      <c r="D24" s="121">
        <v>10</v>
      </c>
      <c r="E24" s="123">
        <v>1</v>
      </c>
      <c r="F24" s="142">
        <v>10</v>
      </c>
      <c r="G24" s="123">
        <f>4306027.24/1000</f>
        <v>4306.0272400000003</v>
      </c>
    </row>
    <row r="25" spans="1:7" hidden="1" x14ac:dyDescent="0.25">
      <c r="A25" s="12"/>
      <c r="B25" s="18" t="s">
        <v>20</v>
      </c>
      <c r="C25" s="121"/>
      <c r="D25" s="121"/>
      <c r="E25" s="123"/>
      <c r="F25" s="126"/>
      <c r="G25" s="123"/>
    </row>
    <row r="26" spans="1:7" hidden="1" x14ac:dyDescent="0.25">
      <c r="A26" s="12"/>
      <c r="B26" s="18" t="s">
        <v>21</v>
      </c>
      <c r="C26" s="121"/>
      <c r="D26" s="121"/>
      <c r="E26" s="123"/>
      <c r="F26" s="126"/>
      <c r="G26" s="123"/>
    </row>
    <row r="27" spans="1:7" x14ac:dyDescent="0.25">
      <c r="A27" s="12" t="s">
        <v>86</v>
      </c>
      <c r="B27" s="16" t="s">
        <v>87</v>
      </c>
      <c r="C27" s="121"/>
      <c r="D27" s="121"/>
      <c r="E27" s="123"/>
      <c r="F27" s="126"/>
      <c r="G27" s="123"/>
    </row>
    <row r="28" spans="1:7" x14ac:dyDescent="0.25">
      <c r="A28" s="12" t="s">
        <v>88</v>
      </c>
      <c r="B28" s="17" t="s">
        <v>83</v>
      </c>
      <c r="C28" s="121"/>
      <c r="D28" s="121"/>
      <c r="E28" s="123"/>
      <c r="F28" s="126"/>
      <c r="G28" s="123"/>
    </row>
    <row r="29" spans="1:7" hidden="1" x14ac:dyDescent="0.25">
      <c r="A29" s="12"/>
      <c r="B29" s="18" t="s">
        <v>16</v>
      </c>
      <c r="C29" s="121"/>
      <c r="D29" s="121"/>
      <c r="E29" s="123"/>
      <c r="F29" s="126"/>
      <c r="G29" s="123"/>
    </row>
    <row r="30" spans="1:7" x14ac:dyDescent="0.25">
      <c r="A30" s="12"/>
      <c r="B30" s="18" t="s">
        <v>17</v>
      </c>
      <c r="C30" s="121"/>
      <c r="D30" s="121"/>
      <c r="E30" s="123"/>
      <c r="F30" s="126"/>
      <c r="G30" s="123"/>
    </row>
    <row r="31" spans="1:7" ht="31.5" x14ac:dyDescent="0.25">
      <c r="A31" s="12"/>
      <c r="B31" s="164" t="s">
        <v>363</v>
      </c>
      <c r="C31" s="121">
        <v>2016</v>
      </c>
      <c r="D31" s="121">
        <v>10</v>
      </c>
      <c r="E31" s="123">
        <v>3.85</v>
      </c>
      <c r="F31" s="142">
        <v>171</v>
      </c>
      <c r="G31" s="123">
        <v>2942.1559999999999</v>
      </c>
    </row>
    <row r="32" spans="1:7" ht="63.75" customHeight="1" x14ac:dyDescent="0.25">
      <c r="A32" s="12"/>
      <c r="B32" s="105" t="s">
        <v>325</v>
      </c>
      <c r="C32" s="121">
        <v>2018</v>
      </c>
      <c r="D32" s="121">
        <v>10</v>
      </c>
      <c r="E32" s="123">
        <v>0.3</v>
      </c>
      <c r="F32" s="139">
        <v>171</v>
      </c>
      <c r="G32" s="123">
        <v>718.71429000000001</v>
      </c>
    </row>
    <row r="33" spans="1:7" ht="45.75" hidden="1" customHeight="1" x14ac:dyDescent="0.25">
      <c r="A33" s="12"/>
      <c r="B33" s="105" t="s">
        <v>326</v>
      </c>
      <c r="C33" s="159">
        <v>2019</v>
      </c>
      <c r="D33" s="159">
        <v>10</v>
      </c>
      <c r="E33" s="160">
        <v>0.73250000000000004</v>
      </c>
      <c r="F33" s="161">
        <v>171</v>
      </c>
      <c r="G33" s="160">
        <v>2047.7729099999999</v>
      </c>
    </row>
    <row r="34" spans="1:7" ht="24" customHeight="1" x14ac:dyDescent="0.25">
      <c r="A34" s="12"/>
      <c r="B34" s="105" t="s">
        <v>354</v>
      </c>
      <c r="C34" s="121">
        <v>2017</v>
      </c>
      <c r="D34" s="121">
        <v>10</v>
      </c>
      <c r="E34" s="123">
        <v>2.2490000000000001</v>
      </c>
      <c r="F34" s="139">
        <v>171</v>
      </c>
      <c r="G34" s="123">
        <v>7051.6797200000001</v>
      </c>
    </row>
    <row r="35" spans="1:7" ht="24" customHeight="1" x14ac:dyDescent="0.25">
      <c r="A35" s="12"/>
      <c r="B35" s="105" t="s">
        <v>355</v>
      </c>
      <c r="C35" s="121">
        <v>2017</v>
      </c>
      <c r="D35" s="121">
        <v>10</v>
      </c>
      <c r="E35" s="123">
        <v>1.7290000000000001</v>
      </c>
      <c r="F35" s="139">
        <v>171</v>
      </c>
      <c r="G35" s="123">
        <v>5603.0900799999999</v>
      </c>
    </row>
    <row r="36" spans="1:7" hidden="1" x14ac:dyDescent="0.25">
      <c r="A36" s="12"/>
      <c r="B36" s="18" t="s">
        <v>18</v>
      </c>
      <c r="C36" s="19"/>
      <c r="D36" s="19"/>
      <c r="E36" s="19"/>
      <c r="F36" s="19"/>
      <c r="G36" s="19"/>
    </row>
    <row r="37" spans="1:7" hidden="1" x14ac:dyDescent="0.25">
      <c r="A37" s="12"/>
      <c r="B37" s="18" t="s">
        <v>19</v>
      </c>
      <c r="C37" s="19"/>
      <c r="D37" s="19"/>
      <c r="E37" s="19"/>
      <c r="F37" s="19"/>
      <c r="G37" s="19"/>
    </row>
    <row r="38" spans="1:7" hidden="1" x14ac:dyDescent="0.25">
      <c r="A38" s="12"/>
      <c r="B38" s="18" t="s">
        <v>20</v>
      </c>
      <c r="C38" s="19"/>
      <c r="D38" s="19"/>
      <c r="E38" s="19"/>
      <c r="F38" s="19"/>
      <c r="G38" s="19"/>
    </row>
    <row r="39" spans="1:7" hidden="1" x14ac:dyDescent="0.25">
      <c r="A39" s="12"/>
      <c r="B39" s="18" t="s">
        <v>21</v>
      </c>
      <c r="C39" s="19"/>
      <c r="D39" s="19"/>
      <c r="E39" s="19"/>
      <c r="F39" s="19"/>
      <c r="G39" s="19"/>
    </row>
    <row r="40" spans="1:7" hidden="1" x14ac:dyDescent="0.25">
      <c r="A40" s="12" t="s">
        <v>89</v>
      </c>
      <c r="B40" s="17" t="s">
        <v>85</v>
      </c>
      <c r="C40" s="19"/>
      <c r="D40" s="19"/>
      <c r="E40" s="19"/>
      <c r="F40" s="19"/>
      <c r="G40" s="19"/>
    </row>
    <row r="41" spans="1:7" hidden="1" x14ac:dyDescent="0.25">
      <c r="A41" s="12"/>
      <c r="B41" s="18" t="s">
        <v>16</v>
      </c>
      <c r="C41" s="19"/>
      <c r="D41" s="19"/>
      <c r="E41" s="19"/>
      <c r="F41" s="19"/>
      <c r="G41" s="19"/>
    </row>
    <row r="42" spans="1:7" hidden="1" x14ac:dyDescent="0.25">
      <c r="A42" s="12"/>
      <c r="B42" s="18" t="s">
        <v>17</v>
      </c>
      <c r="C42" s="19"/>
      <c r="D42" s="19"/>
      <c r="E42" s="19"/>
      <c r="F42" s="19"/>
      <c r="G42" s="19"/>
    </row>
    <row r="43" spans="1:7" hidden="1" x14ac:dyDescent="0.25">
      <c r="A43" s="12"/>
      <c r="B43" s="18" t="s">
        <v>18</v>
      </c>
      <c r="C43" s="19"/>
      <c r="D43" s="19"/>
      <c r="E43" s="19"/>
      <c r="F43" s="19"/>
      <c r="G43" s="19"/>
    </row>
    <row r="44" spans="1:7" hidden="1" x14ac:dyDescent="0.25">
      <c r="A44" s="12"/>
      <c r="B44" s="18" t="s">
        <v>19</v>
      </c>
      <c r="C44" s="19"/>
      <c r="D44" s="19"/>
      <c r="E44" s="19"/>
      <c r="F44" s="19"/>
      <c r="G44" s="19"/>
    </row>
    <row r="45" spans="1:7" hidden="1" x14ac:dyDescent="0.25">
      <c r="A45" s="12"/>
      <c r="B45" s="18" t="s">
        <v>20</v>
      </c>
      <c r="C45" s="19"/>
      <c r="D45" s="19"/>
      <c r="E45" s="19"/>
      <c r="F45" s="19"/>
      <c r="G45" s="27"/>
    </row>
    <row r="46" spans="1:7" hidden="1" x14ac:dyDescent="0.25">
      <c r="A46" s="12"/>
      <c r="B46" s="18" t="s">
        <v>21</v>
      </c>
      <c r="C46" s="19"/>
      <c r="D46" s="28"/>
      <c r="E46" s="19"/>
      <c r="F46" s="19"/>
      <c r="G46" s="20"/>
    </row>
    <row r="47" spans="1:7" hidden="1" x14ac:dyDescent="0.25">
      <c r="A47" s="12" t="s">
        <v>90</v>
      </c>
      <c r="B47" s="13" t="s">
        <v>91</v>
      </c>
      <c r="C47" s="19"/>
      <c r="D47" s="19"/>
      <c r="E47" s="19"/>
      <c r="F47" s="19"/>
      <c r="G47" s="20"/>
    </row>
    <row r="48" spans="1:7" hidden="1" x14ac:dyDescent="0.25">
      <c r="A48" s="12" t="s">
        <v>92</v>
      </c>
      <c r="B48" s="16" t="s">
        <v>81</v>
      </c>
      <c r="C48" s="19"/>
      <c r="D48" s="19"/>
      <c r="E48" s="19"/>
      <c r="F48" s="19"/>
      <c r="G48" s="20"/>
    </row>
    <row r="49" spans="1:7" hidden="1" x14ac:dyDescent="0.25">
      <c r="A49" s="12" t="s">
        <v>93</v>
      </c>
      <c r="B49" s="17" t="s">
        <v>83</v>
      </c>
      <c r="C49" s="19"/>
      <c r="D49" s="19"/>
      <c r="E49" s="19"/>
      <c r="F49" s="19"/>
      <c r="G49" s="20"/>
    </row>
    <row r="50" spans="1:7" hidden="1" x14ac:dyDescent="0.25">
      <c r="A50" s="12"/>
      <c r="B50" s="18" t="s">
        <v>16</v>
      </c>
      <c r="C50" s="19"/>
      <c r="D50" s="19"/>
      <c r="E50" s="19"/>
      <c r="F50" s="19"/>
      <c r="G50" s="20"/>
    </row>
    <row r="51" spans="1:7" hidden="1" x14ac:dyDescent="0.25">
      <c r="A51" s="12"/>
      <c r="B51" s="18" t="s">
        <v>17</v>
      </c>
      <c r="C51" s="19"/>
      <c r="D51" s="19"/>
      <c r="E51" s="19"/>
      <c r="F51" s="19"/>
      <c r="G51" s="20"/>
    </row>
    <row r="52" spans="1:7" hidden="1" x14ac:dyDescent="0.25">
      <c r="A52" s="12"/>
      <c r="B52" s="18" t="s">
        <v>18</v>
      </c>
      <c r="C52" s="19"/>
      <c r="D52" s="19"/>
      <c r="E52" s="19"/>
      <c r="F52" s="19"/>
      <c r="G52" s="20"/>
    </row>
    <row r="53" spans="1:7" hidden="1" x14ac:dyDescent="0.25">
      <c r="A53" s="12"/>
      <c r="B53" s="18" t="s">
        <v>19</v>
      </c>
      <c r="C53" s="19"/>
      <c r="D53" s="19"/>
      <c r="E53" s="19"/>
      <c r="F53" s="19"/>
      <c r="G53" s="20"/>
    </row>
    <row r="54" spans="1:7" hidden="1" x14ac:dyDescent="0.25">
      <c r="A54" s="12"/>
      <c r="B54" s="18" t="s">
        <v>20</v>
      </c>
      <c r="C54" s="19"/>
      <c r="D54" s="19"/>
      <c r="E54" s="19"/>
      <c r="F54" s="19"/>
      <c r="G54" s="20"/>
    </row>
    <row r="55" spans="1:7" hidden="1" x14ac:dyDescent="0.25">
      <c r="A55" s="12"/>
      <c r="B55" s="18" t="s">
        <v>21</v>
      </c>
      <c r="C55" s="19"/>
      <c r="D55" s="19"/>
      <c r="E55" s="19"/>
      <c r="F55" s="19"/>
      <c r="G55" s="20"/>
    </row>
    <row r="56" spans="1:7" hidden="1" x14ac:dyDescent="0.25">
      <c r="A56" s="12" t="s">
        <v>94</v>
      </c>
      <c r="B56" s="17" t="s">
        <v>85</v>
      </c>
      <c r="C56" s="19"/>
      <c r="D56" s="19"/>
      <c r="E56" s="19"/>
      <c r="F56" s="19"/>
      <c r="G56" s="20"/>
    </row>
    <row r="57" spans="1:7" hidden="1" x14ac:dyDescent="0.25">
      <c r="A57" s="12"/>
      <c r="B57" s="18" t="s">
        <v>16</v>
      </c>
      <c r="C57" s="19"/>
      <c r="D57" s="19"/>
      <c r="E57" s="19"/>
      <c r="F57" s="19"/>
      <c r="G57" s="20"/>
    </row>
    <row r="58" spans="1:7" hidden="1" x14ac:dyDescent="0.25">
      <c r="A58" s="12"/>
      <c r="B58" s="18" t="s">
        <v>17</v>
      </c>
      <c r="C58" s="19"/>
      <c r="D58" s="19"/>
      <c r="E58" s="19"/>
      <c r="F58" s="19"/>
      <c r="G58" s="20"/>
    </row>
    <row r="59" spans="1:7" hidden="1" x14ac:dyDescent="0.25">
      <c r="A59" s="12"/>
      <c r="B59" s="18" t="s">
        <v>18</v>
      </c>
      <c r="C59" s="19"/>
      <c r="D59" s="19"/>
      <c r="E59" s="19"/>
      <c r="F59" s="19"/>
      <c r="G59" s="20"/>
    </row>
    <row r="60" spans="1:7" hidden="1" x14ac:dyDescent="0.25">
      <c r="A60" s="12"/>
      <c r="B60" s="18" t="s">
        <v>19</v>
      </c>
      <c r="C60" s="19"/>
      <c r="D60" s="19"/>
      <c r="E60" s="19"/>
      <c r="F60" s="19"/>
      <c r="G60" s="20"/>
    </row>
    <row r="61" spans="1:7" hidden="1" x14ac:dyDescent="0.25">
      <c r="A61" s="12"/>
      <c r="B61" s="18" t="s">
        <v>20</v>
      </c>
      <c r="C61" s="19"/>
      <c r="D61" s="19"/>
      <c r="E61" s="19"/>
      <c r="F61" s="19"/>
      <c r="G61" s="20"/>
    </row>
    <row r="62" spans="1:7" hidden="1" x14ac:dyDescent="0.25">
      <c r="A62" s="12"/>
      <c r="B62" s="18" t="s">
        <v>21</v>
      </c>
      <c r="C62" s="19"/>
      <c r="D62" s="19"/>
      <c r="E62" s="19"/>
      <c r="F62" s="19"/>
      <c r="G62" s="20"/>
    </row>
    <row r="63" spans="1:7" hidden="1" x14ac:dyDescent="0.25">
      <c r="A63" s="12" t="s">
        <v>95</v>
      </c>
      <c r="B63" s="16" t="s">
        <v>87</v>
      </c>
      <c r="C63" s="19"/>
      <c r="D63" s="19"/>
      <c r="E63" s="19"/>
      <c r="F63" s="19"/>
      <c r="G63" s="20"/>
    </row>
    <row r="64" spans="1:7" hidden="1" x14ac:dyDescent="0.25">
      <c r="A64" s="12" t="s">
        <v>96</v>
      </c>
      <c r="B64" s="17" t="s">
        <v>83</v>
      </c>
      <c r="C64" s="19"/>
      <c r="D64" s="19"/>
      <c r="E64" s="19"/>
      <c r="F64" s="19"/>
      <c r="G64" s="20"/>
    </row>
    <row r="65" spans="1:7" hidden="1" x14ac:dyDescent="0.25">
      <c r="A65" s="12"/>
      <c r="B65" s="18" t="s">
        <v>16</v>
      </c>
      <c r="C65" s="19"/>
      <c r="D65" s="19"/>
      <c r="E65" s="19"/>
      <c r="F65" s="19"/>
      <c r="G65" s="20"/>
    </row>
    <row r="66" spans="1:7" hidden="1" x14ac:dyDescent="0.25">
      <c r="A66" s="12"/>
      <c r="B66" s="18" t="s">
        <v>17</v>
      </c>
      <c r="C66" s="19"/>
      <c r="D66" s="19"/>
      <c r="E66" s="19"/>
      <c r="F66" s="19"/>
      <c r="G66" s="20"/>
    </row>
    <row r="67" spans="1:7" hidden="1" x14ac:dyDescent="0.25">
      <c r="A67" s="12"/>
      <c r="B67" s="18" t="s">
        <v>18</v>
      </c>
      <c r="C67" s="19"/>
      <c r="D67" s="19"/>
      <c r="E67" s="19"/>
      <c r="F67" s="19"/>
      <c r="G67" s="20"/>
    </row>
    <row r="68" spans="1:7" hidden="1" x14ac:dyDescent="0.25">
      <c r="A68" s="12"/>
      <c r="B68" s="18" t="s">
        <v>19</v>
      </c>
      <c r="C68" s="19"/>
      <c r="D68" s="28"/>
      <c r="E68" s="19"/>
      <c r="F68" s="19"/>
      <c r="G68" s="20"/>
    </row>
    <row r="69" spans="1:7" hidden="1" x14ac:dyDescent="0.25">
      <c r="A69" s="12"/>
      <c r="B69" s="18" t="s">
        <v>20</v>
      </c>
      <c r="C69" s="19"/>
      <c r="D69" s="19"/>
      <c r="E69" s="19"/>
      <c r="F69" s="19"/>
      <c r="G69" s="20"/>
    </row>
    <row r="70" spans="1:7" hidden="1" x14ac:dyDescent="0.25">
      <c r="A70" s="12"/>
      <c r="B70" s="18" t="s">
        <v>21</v>
      </c>
      <c r="C70" s="19"/>
      <c r="D70" s="28"/>
      <c r="E70" s="19"/>
      <c r="F70" s="19"/>
      <c r="G70" s="20"/>
    </row>
    <row r="71" spans="1:7" hidden="1" x14ac:dyDescent="0.25">
      <c r="A71" s="12" t="s">
        <v>97</v>
      </c>
      <c r="B71" s="17" t="s">
        <v>85</v>
      </c>
      <c r="C71" s="19"/>
      <c r="D71" s="19"/>
      <c r="E71" s="19"/>
      <c r="F71" s="19"/>
      <c r="G71" s="19"/>
    </row>
    <row r="72" spans="1:7" hidden="1" x14ac:dyDescent="0.25">
      <c r="A72" s="12"/>
      <c r="B72" s="18" t="s">
        <v>16</v>
      </c>
      <c r="C72" s="19"/>
      <c r="D72" s="19"/>
      <c r="E72" s="19"/>
      <c r="F72" s="19"/>
      <c r="G72" s="19"/>
    </row>
    <row r="73" spans="1:7" hidden="1" x14ac:dyDescent="0.25">
      <c r="A73" s="12"/>
      <c r="B73" s="18" t="s">
        <v>17</v>
      </c>
      <c r="C73" s="19"/>
      <c r="D73" s="19"/>
      <c r="E73" s="19"/>
      <c r="F73" s="19"/>
      <c r="G73" s="19"/>
    </row>
    <row r="74" spans="1:7" hidden="1" x14ac:dyDescent="0.25">
      <c r="A74" s="12"/>
      <c r="B74" s="18" t="s">
        <v>18</v>
      </c>
      <c r="C74" s="19"/>
      <c r="D74" s="19"/>
      <c r="E74" s="19"/>
      <c r="F74" s="19"/>
      <c r="G74" s="19"/>
    </row>
    <row r="75" spans="1:7" hidden="1" x14ac:dyDescent="0.25">
      <c r="A75" s="12"/>
      <c r="B75" s="18" t="s">
        <v>19</v>
      </c>
      <c r="C75" s="19"/>
      <c r="D75" s="19"/>
      <c r="E75" s="19"/>
      <c r="F75" s="19"/>
      <c r="G75" s="19"/>
    </row>
    <row r="76" spans="1:7" hidden="1" x14ac:dyDescent="0.25">
      <c r="A76" s="12"/>
      <c r="B76" s="18" t="s">
        <v>20</v>
      </c>
      <c r="C76" s="19"/>
      <c r="D76" s="19"/>
      <c r="E76" s="19"/>
      <c r="F76" s="19"/>
      <c r="G76" s="19"/>
    </row>
    <row r="77" spans="1:7" hidden="1" x14ac:dyDescent="0.25">
      <c r="A77" s="12"/>
      <c r="B77" s="18" t="s">
        <v>21</v>
      </c>
      <c r="C77" s="19"/>
      <c r="D77" s="19"/>
      <c r="E77" s="19"/>
      <c r="F77" s="19"/>
      <c r="G77" s="19"/>
    </row>
    <row r="78" spans="1:7" hidden="1" x14ac:dyDescent="0.25">
      <c r="A78" s="12" t="s">
        <v>98</v>
      </c>
      <c r="B78" s="13" t="s">
        <v>99</v>
      </c>
      <c r="C78" s="19"/>
      <c r="D78" s="19"/>
      <c r="E78" s="19"/>
      <c r="F78" s="19"/>
      <c r="G78" s="19"/>
    </row>
    <row r="79" spans="1:7" hidden="1" x14ac:dyDescent="0.25">
      <c r="A79" s="12" t="s">
        <v>100</v>
      </c>
      <c r="B79" s="16" t="s">
        <v>81</v>
      </c>
      <c r="C79" s="19"/>
      <c r="D79" s="19"/>
      <c r="E79" s="19"/>
      <c r="F79" s="19"/>
      <c r="G79" s="19"/>
    </row>
    <row r="80" spans="1:7" hidden="1" x14ac:dyDescent="0.25">
      <c r="A80" s="12" t="s">
        <v>101</v>
      </c>
      <c r="B80" s="17" t="s">
        <v>83</v>
      </c>
      <c r="C80" s="19"/>
      <c r="D80" s="19"/>
      <c r="E80" s="19"/>
      <c r="F80" s="19"/>
      <c r="G80" s="19"/>
    </row>
    <row r="81" spans="1:7" hidden="1" x14ac:dyDescent="0.25">
      <c r="A81" s="12"/>
      <c r="B81" s="18" t="s">
        <v>16</v>
      </c>
      <c r="C81" s="19"/>
      <c r="D81" s="19"/>
      <c r="E81" s="19"/>
      <c r="F81" s="19"/>
      <c r="G81" s="19"/>
    </row>
    <row r="82" spans="1:7" hidden="1" x14ac:dyDescent="0.25">
      <c r="A82" s="12"/>
      <c r="B82" s="18" t="s">
        <v>17</v>
      </c>
      <c r="C82" s="19"/>
      <c r="D82" s="19"/>
      <c r="E82" s="19"/>
      <c r="F82" s="19"/>
      <c r="G82" s="19"/>
    </row>
    <row r="83" spans="1:7" hidden="1" x14ac:dyDescent="0.25">
      <c r="A83" s="12"/>
      <c r="B83" s="18" t="s">
        <v>18</v>
      </c>
      <c r="C83" s="19"/>
      <c r="D83" s="19"/>
      <c r="E83" s="19"/>
      <c r="F83" s="19"/>
      <c r="G83" s="19"/>
    </row>
    <row r="84" spans="1:7" hidden="1" x14ac:dyDescent="0.25">
      <c r="A84" s="12"/>
      <c r="B84" s="18" t="s">
        <v>19</v>
      </c>
      <c r="C84" s="19"/>
      <c r="D84" s="19"/>
      <c r="E84" s="19"/>
      <c r="F84" s="19"/>
      <c r="G84" s="19"/>
    </row>
    <row r="85" spans="1:7" hidden="1" x14ac:dyDescent="0.25">
      <c r="A85" s="12"/>
      <c r="B85" s="18" t="s">
        <v>20</v>
      </c>
      <c r="C85" s="19"/>
      <c r="D85" s="19"/>
      <c r="E85" s="19"/>
      <c r="F85" s="19"/>
      <c r="G85" s="19"/>
    </row>
    <row r="86" spans="1:7" hidden="1" x14ac:dyDescent="0.25">
      <c r="A86" s="12"/>
      <c r="B86" s="18" t="s">
        <v>21</v>
      </c>
      <c r="C86" s="19"/>
      <c r="D86" s="19"/>
      <c r="E86" s="19"/>
      <c r="F86" s="19"/>
      <c r="G86" s="19"/>
    </row>
    <row r="87" spans="1:7" hidden="1" x14ac:dyDescent="0.25">
      <c r="A87" s="12" t="s">
        <v>102</v>
      </c>
      <c r="B87" s="17" t="s">
        <v>85</v>
      </c>
      <c r="C87" s="19"/>
      <c r="D87" s="19"/>
      <c r="E87" s="19"/>
      <c r="F87" s="19"/>
      <c r="G87" s="19"/>
    </row>
    <row r="88" spans="1:7" hidden="1" x14ac:dyDescent="0.25">
      <c r="A88" s="12"/>
      <c r="B88" s="18" t="s">
        <v>16</v>
      </c>
      <c r="C88" s="19"/>
      <c r="D88" s="19"/>
      <c r="E88" s="19"/>
      <c r="F88" s="19"/>
      <c r="G88" s="19"/>
    </row>
    <row r="89" spans="1:7" hidden="1" x14ac:dyDescent="0.25">
      <c r="A89" s="12"/>
      <c r="B89" s="18" t="s">
        <v>17</v>
      </c>
      <c r="C89" s="19"/>
      <c r="D89" s="19"/>
      <c r="E89" s="19"/>
      <c r="F89" s="19"/>
      <c r="G89" s="19"/>
    </row>
    <row r="90" spans="1:7" hidden="1" x14ac:dyDescent="0.25">
      <c r="A90" s="12"/>
      <c r="B90" s="18" t="s">
        <v>18</v>
      </c>
      <c r="C90" s="19"/>
      <c r="D90" s="19"/>
      <c r="E90" s="19"/>
      <c r="F90" s="19"/>
      <c r="G90" s="19"/>
    </row>
    <row r="91" spans="1:7" hidden="1" x14ac:dyDescent="0.25">
      <c r="A91" s="12"/>
      <c r="B91" s="18" t="s">
        <v>19</v>
      </c>
      <c r="C91" s="19"/>
      <c r="D91" s="19"/>
      <c r="E91" s="19"/>
      <c r="F91" s="19"/>
      <c r="G91" s="19"/>
    </row>
    <row r="92" spans="1:7" hidden="1" x14ac:dyDescent="0.25">
      <c r="A92" s="12"/>
      <c r="B92" s="18" t="s">
        <v>20</v>
      </c>
      <c r="C92" s="19"/>
      <c r="D92" s="19"/>
      <c r="E92" s="19"/>
      <c r="F92" s="19"/>
      <c r="G92" s="19"/>
    </row>
    <row r="93" spans="1:7" hidden="1" x14ac:dyDescent="0.25">
      <c r="A93" s="12"/>
      <c r="B93" s="18" t="s">
        <v>21</v>
      </c>
      <c r="C93" s="19"/>
      <c r="D93" s="19"/>
      <c r="E93" s="19"/>
      <c r="F93" s="19"/>
      <c r="G93" s="19"/>
    </row>
    <row r="94" spans="1:7" hidden="1" x14ac:dyDescent="0.25">
      <c r="A94" s="12" t="s">
        <v>103</v>
      </c>
      <c r="B94" s="16" t="s">
        <v>87</v>
      </c>
      <c r="C94" s="19"/>
      <c r="D94" s="19"/>
      <c r="E94" s="19"/>
      <c r="F94" s="19"/>
      <c r="G94" s="19"/>
    </row>
    <row r="95" spans="1:7" hidden="1" x14ac:dyDescent="0.25">
      <c r="A95" s="12" t="s">
        <v>104</v>
      </c>
      <c r="B95" s="17" t="s">
        <v>83</v>
      </c>
      <c r="C95" s="19"/>
      <c r="D95" s="19"/>
      <c r="E95" s="19"/>
      <c r="F95" s="19"/>
      <c r="G95" s="19"/>
    </row>
    <row r="96" spans="1:7" hidden="1" x14ac:dyDescent="0.25">
      <c r="A96" s="12"/>
      <c r="B96" s="18" t="s">
        <v>16</v>
      </c>
      <c r="C96" s="19"/>
      <c r="D96" s="19"/>
      <c r="E96" s="19"/>
      <c r="F96" s="19"/>
      <c r="G96" s="19"/>
    </row>
    <row r="97" spans="1:7" hidden="1" x14ac:dyDescent="0.25">
      <c r="A97" s="12"/>
      <c r="B97" s="18" t="s">
        <v>17</v>
      </c>
      <c r="C97" s="19"/>
      <c r="D97" s="19"/>
      <c r="E97" s="19"/>
      <c r="F97" s="19"/>
      <c r="G97" s="19"/>
    </row>
    <row r="98" spans="1:7" hidden="1" x14ac:dyDescent="0.25">
      <c r="A98" s="12"/>
      <c r="B98" s="18" t="s">
        <v>18</v>
      </c>
      <c r="C98" s="19"/>
      <c r="D98" s="19"/>
      <c r="E98" s="19"/>
      <c r="F98" s="19"/>
      <c r="G98" s="19"/>
    </row>
    <row r="99" spans="1:7" hidden="1" x14ac:dyDescent="0.25">
      <c r="A99" s="12"/>
      <c r="B99" s="18" t="s">
        <v>19</v>
      </c>
      <c r="C99" s="19"/>
      <c r="D99" s="19"/>
      <c r="E99" s="19"/>
      <c r="F99" s="19"/>
      <c r="G99" s="19"/>
    </row>
    <row r="100" spans="1:7" hidden="1" x14ac:dyDescent="0.25">
      <c r="A100" s="12"/>
      <c r="B100" s="18" t="s">
        <v>20</v>
      </c>
      <c r="C100" s="19"/>
      <c r="D100" s="19"/>
      <c r="E100" s="19"/>
      <c r="F100" s="19"/>
      <c r="G100" s="19"/>
    </row>
    <row r="101" spans="1:7" hidden="1" x14ac:dyDescent="0.25">
      <c r="A101" s="12"/>
      <c r="B101" s="18" t="s">
        <v>21</v>
      </c>
      <c r="C101" s="19"/>
      <c r="D101" s="19"/>
      <c r="E101" s="19"/>
      <c r="F101" s="19"/>
      <c r="G101" s="19"/>
    </row>
    <row r="102" spans="1:7" hidden="1" x14ac:dyDescent="0.25">
      <c r="A102" s="12" t="s">
        <v>105</v>
      </c>
      <c r="B102" s="17" t="s">
        <v>85</v>
      </c>
      <c r="C102" s="19"/>
      <c r="D102" s="19"/>
      <c r="E102" s="19"/>
      <c r="F102" s="19"/>
      <c r="G102" s="19"/>
    </row>
    <row r="103" spans="1:7" hidden="1" x14ac:dyDescent="0.25">
      <c r="A103" s="12"/>
      <c r="B103" s="18" t="s">
        <v>16</v>
      </c>
      <c r="C103" s="19"/>
      <c r="D103" s="19"/>
      <c r="E103" s="19"/>
      <c r="F103" s="19"/>
      <c r="G103" s="19"/>
    </row>
    <row r="104" spans="1:7" hidden="1" x14ac:dyDescent="0.25">
      <c r="A104" s="12"/>
      <c r="B104" s="18" t="s">
        <v>17</v>
      </c>
      <c r="C104" s="19"/>
      <c r="D104" s="19"/>
      <c r="E104" s="19"/>
      <c r="F104" s="19"/>
      <c r="G104" s="19"/>
    </row>
    <row r="105" spans="1:7" hidden="1" x14ac:dyDescent="0.25">
      <c r="A105" s="12"/>
      <c r="B105" s="18" t="s">
        <v>18</v>
      </c>
      <c r="C105" s="19"/>
      <c r="D105" s="19"/>
      <c r="E105" s="19"/>
      <c r="F105" s="19"/>
      <c r="G105" s="19"/>
    </row>
    <row r="106" spans="1:7" hidden="1" x14ac:dyDescent="0.25">
      <c r="A106" s="12"/>
      <c r="B106" s="18" t="s">
        <v>19</v>
      </c>
      <c r="C106" s="19"/>
      <c r="D106" s="19"/>
      <c r="E106" s="19"/>
      <c r="F106" s="19"/>
      <c r="G106" s="19"/>
    </row>
    <row r="107" spans="1:7" hidden="1" x14ac:dyDescent="0.25">
      <c r="A107" s="12"/>
      <c r="B107" s="18" t="s">
        <v>20</v>
      </c>
      <c r="C107" s="19"/>
      <c r="D107" s="19"/>
      <c r="E107" s="19"/>
      <c r="F107" s="19"/>
      <c r="G107" s="19"/>
    </row>
    <row r="108" spans="1:7" hidden="1" x14ac:dyDescent="0.25">
      <c r="A108" s="12"/>
      <c r="B108" s="18" t="s">
        <v>21</v>
      </c>
      <c r="C108" s="19"/>
      <c r="D108" s="19"/>
      <c r="E108" s="19"/>
      <c r="F108" s="19"/>
      <c r="G108" s="19"/>
    </row>
    <row r="109" spans="1:7" hidden="1" x14ac:dyDescent="0.25">
      <c r="A109" s="12" t="s">
        <v>106</v>
      </c>
      <c r="B109" s="13" t="s">
        <v>107</v>
      </c>
      <c r="C109" s="19"/>
      <c r="D109" s="19"/>
      <c r="E109" s="19"/>
      <c r="F109" s="19"/>
      <c r="G109" s="19"/>
    </row>
    <row r="110" spans="1:7" hidden="1" x14ac:dyDescent="0.25">
      <c r="A110" s="12" t="s">
        <v>108</v>
      </c>
      <c r="B110" s="16" t="s">
        <v>81</v>
      </c>
      <c r="C110" s="19"/>
      <c r="D110" s="19"/>
      <c r="E110" s="19"/>
      <c r="F110" s="19"/>
      <c r="G110" s="19"/>
    </row>
    <row r="111" spans="1:7" hidden="1" x14ac:dyDescent="0.25">
      <c r="A111" s="12" t="s">
        <v>109</v>
      </c>
      <c r="B111" s="17" t="s">
        <v>83</v>
      </c>
      <c r="C111" s="19"/>
      <c r="D111" s="19"/>
      <c r="E111" s="19"/>
      <c r="F111" s="19"/>
      <c r="G111" s="19"/>
    </row>
    <row r="112" spans="1:7" hidden="1" x14ac:dyDescent="0.25">
      <c r="A112" s="12"/>
      <c r="B112" s="18" t="s">
        <v>16</v>
      </c>
      <c r="C112" s="19"/>
      <c r="D112" s="19"/>
      <c r="E112" s="19"/>
      <c r="F112" s="19"/>
      <c r="G112" s="19"/>
    </row>
    <row r="113" spans="1:7" hidden="1" x14ac:dyDescent="0.25">
      <c r="A113" s="12"/>
      <c r="B113" s="18" t="s">
        <v>17</v>
      </c>
      <c r="C113" s="19"/>
      <c r="D113" s="19"/>
      <c r="E113" s="19"/>
      <c r="F113" s="19"/>
      <c r="G113" s="19"/>
    </row>
    <row r="114" spans="1:7" hidden="1" x14ac:dyDescent="0.25">
      <c r="A114" s="12"/>
      <c r="B114" s="18" t="s">
        <v>18</v>
      </c>
      <c r="C114" s="19"/>
      <c r="D114" s="19"/>
      <c r="E114" s="19"/>
      <c r="F114" s="19"/>
      <c r="G114" s="19"/>
    </row>
    <row r="115" spans="1:7" hidden="1" x14ac:dyDescent="0.25">
      <c r="A115" s="12"/>
      <c r="B115" s="18" t="s">
        <v>19</v>
      </c>
      <c r="C115" s="19"/>
      <c r="D115" s="19"/>
      <c r="E115" s="19"/>
      <c r="F115" s="19"/>
      <c r="G115" s="19"/>
    </row>
    <row r="116" spans="1:7" hidden="1" x14ac:dyDescent="0.25">
      <c r="A116" s="12"/>
      <c r="B116" s="18" t="s">
        <v>20</v>
      </c>
      <c r="C116" s="19"/>
      <c r="D116" s="19"/>
      <c r="E116" s="19"/>
      <c r="F116" s="19"/>
      <c r="G116" s="19"/>
    </row>
    <row r="117" spans="1:7" hidden="1" x14ac:dyDescent="0.25">
      <c r="A117" s="12"/>
      <c r="B117" s="18" t="s">
        <v>21</v>
      </c>
      <c r="C117" s="19"/>
      <c r="D117" s="19"/>
      <c r="E117" s="19"/>
      <c r="F117" s="19"/>
      <c r="G117" s="19"/>
    </row>
    <row r="118" spans="1:7" hidden="1" x14ac:dyDescent="0.25">
      <c r="A118" s="12" t="s">
        <v>110</v>
      </c>
      <c r="B118" s="17" t="s">
        <v>85</v>
      </c>
      <c r="C118" s="19"/>
      <c r="D118" s="19"/>
      <c r="E118" s="19"/>
      <c r="F118" s="19"/>
      <c r="G118" s="19"/>
    </row>
    <row r="119" spans="1:7" hidden="1" x14ac:dyDescent="0.25">
      <c r="A119" s="12"/>
      <c r="B119" s="18" t="s">
        <v>16</v>
      </c>
      <c r="C119" s="19"/>
      <c r="D119" s="19"/>
      <c r="E119" s="19"/>
      <c r="F119" s="19"/>
      <c r="G119" s="19"/>
    </row>
    <row r="120" spans="1:7" hidden="1" x14ac:dyDescent="0.25">
      <c r="A120" s="12"/>
      <c r="B120" s="18" t="s">
        <v>17</v>
      </c>
      <c r="C120" s="19"/>
      <c r="D120" s="19"/>
      <c r="E120" s="19"/>
      <c r="F120" s="19"/>
      <c r="G120" s="19"/>
    </row>
    <row r="121" spans="1:7" hidden="1" x14ac:dyDescent="0.25">
      <c r="A121" s="12"/>
      <c r="B121" s="18" t="s">
        <v>18</v>
      </c>
      <c r="C121" s="19"/>
      <c r="D121" s="19"/>
      <c r="E121" s="19"/>
      <c r="F121" s="19"/>
      <c r="G121" s="19"/>
    </row>
    <row r="122" spans="1:7" hidden="1" x14ac:dyDescent="0.25">
      <c r="A122" s="12"/>
      <c r="B122" s="18" t="s">
        <v>19</v>
      </c>
      <c r="C122" s="19"/>
      <c r="D122" s="19"/>
      <c r="E122" s="19"/>
      <c r="F122" s="19"/>
      <c r="G122" s="19"/>
    </row>
    <row r="123" spans="1:7" hidden="1" x14ac:dyDescent="0.25">
      <c r="A123" s="12"/>
      <c r="B123" s="18" t="s">
        <v>20</v>
      </c>
      <c r="C123" s="19"/>
      <c r="D123" s="19"/>
      <c r="E123" s="19"/>
      <c r="F123" s="19"/>
      <c r="G123" s="19"/>
    </row>
    <row r="124" spans="1:7" hidden="1" x14ac:dyDescent="0.25">
      <c r="A124" s="12"/>
      <c r="B124" s="18" t="s">
        <v>21</v>
      </c>
      <c r="C124" s="19"/>
      <c r="D124" s="19"/>
      <c r="E124" s="19"/>
      <c r="F124" s="19"/>
      <c r="G124" s="19"/>
    </row>
    <row r="125" spans="1:7" hidden="1" x14ac:dyDescent="0.25">
      <c r="A125" s="12" t="s">
        <v>111</v>
      </c>
      <c r="B125" s="16" t="s">
        <v>87</v>
      </c>
      <c r="C125" s="19"/>
      <c r="D125" s="19"/>
      <c r="E125" s="19"/>
      <c r="F125" s="19"/>
      <c r="G125" s="19"/>
    </row>
    <row r="126" spans="1:7" hidden="1" x14ac:dyDescent="0.25">
      <c r="A126" s="12" t="s">
        <v>112</v>
      </c>
      <c r="B126" s="17" t="s">
        <v>83</v>
      </c>
      <c r="C126" s="19"/>
      <c r="D126" s="19"/>
      <c r="E126" s="19"/>
      <c r="F126" s="19"/>
      <c r="G126" s="19"/>
    </row>
    <row r="127" spans="1:7" hidden="1" x14ac:dyDescent="0.25">
      <c r="A127" s="12"/>
      <c r="B127" s="18" t="s">
        <v>16</v>
      </c>
      <c r="C127" s="19"/>
      <c r="D127" s="19"/>
      <c r="E127" s="19"/>
      <c r="F127" s="19"/>
      <c r="G127" s="19"/>
    </row>
    <row r="128" spans="1:7" hidden="1" x14ac:dyDescent="0.25">
      <c r="A128" s="12"/>
      <c r="B128" s="18" t="s">
        <v>17</v>
      </c>
      <c r="C128" s="19"/>
      <c r="D128" s="19"/>
      <c r="E128" s="19"/>
      <c r="F128" s="19"/>
      <c r="G128" s="19"/>
    </row>
    <row r="129" spans="1:7" hidden="1" x14ac:dyDescent="0.25">
      <c r="A129" s="12"/>
      <c r="B129" s="18" t="s">
        <v>18</v>
      </c>
      <c r="C129" s="19"/>
      <c r="D129" s="19"/>
      <c r="E129" s="19"/>
      <c r="F129" s="19"/>
      <c r="G129" s="19"/>
    </row>
    <row r="130" spans="1:7" hidden="1" x14ac:dyDescent="0.25">
      <c r="A130" s="12"/>
      <c r="B130" s="18" t="s">
        <v>19</v>
      </c>
      <c r="C130" s="19"/>
      <c r="D130" s="19"/>
      <c r="E130" s="19"/>
      <c r="F130" s="19"/>
      <c r="G130" s="19"/>
    </row>
    <row r="131" spans="1:7" hidden="1" x14ac:dyDescent="0.25">
      <c r="A131" s="12"/>
      <c r="B131" s="18" t="s">
        <v>20</v>
      </c>
      <c r="C131" s="19"/>
      <c r="D131" s="19"/>
      <c r="E131" s="19"/>
      <c r="F131" s="19"/>
      <c r="G131" s="19"/>
    </row>
    <row r="132" spans="1:7" hidden="1" x14ac:dyDescent="0.25">
      <c r="A132" s="12"/>
      <c r="B132" s="18" t="s">
        <v>21</v>
      </c>
      <c r="C132" s="19"/>
      <c r="D132" s="19"/>
      <c r="E132" s="19"/>
      <c r="F132" s="19"/>
      <c r="G132" s="19"/>
    </row>
    <row r="133" spans="1:7" hidden="1" x14ac:dyDescent="0.25">
      <c r="A133" s="12" t="s">
        <v>113</v>
      </c>
      <c r="B133" s="17" t="s">
        <v>85</v>
      </c>
      <c r="C133" s="19"/>
      <c r="D133" s="19"/>
      <c r="E133" s="19"/>
      <c r="F133" s="19"/>
      <c r="G133" s="19"/>
    </row>
    <row r="134" spans="1:7" hidden="1" x14ac:dyDescent="0.25">
      <c r="A134" s="12"/>
      <c r="B134" s="18" t="s">
        <v>16</v>
      </c>
      <c r="C134" s="19"/>
      <c r="D134" s="19"/>
      <c r="E134" s="19"/>
      <c r="F134" s="19"/>
      <c r="G134" s="19"/>
    </row>
    <row r="135" spans="1:7" hidden="1" x14ac:dyDescent="0.25">
      <c r="A135" s="12"/>
      <c r="B135" s="18" t="s">
        <v>17</v>
      </c>
      <c r="C135" s="19"/>
      <c r="D135" s="19"/>
      <c r="E135" s="19"/>
      <c r="F135" s="19"/>
      <c r="G135" s="19"/>
    </row>
    <row r="136" spans="1:7" hidden="1" x14ac:dyDescent="0.25">
      <c r="A136" s="12"/>
      <c r="B136" s="18" t="s">
        <v>18</v>
      </c>
      <c r="C136" s="19"/>
      <c r="D136" s="19"/>
      <c r="E136" s="19"/>
      <c r="F136" s="19"/>
      <c r="G136" s="19"/>
    </row>
    <row r="137" spans="1:7" hidden="1" x14ac:dyDescent="0.25">
      <c r="A137" s="12"/>
      <c r="B137" s="18" t="s">
        <v>19</v>
      </c>
      <c r="C137" s="19"/>
      <c r="D137" s="19"/>
      <c r="E137" s="19"/>
      <c r="F137" s="19"/>
      <c r="G137" s="19"/>
    </row>
    <row r="138" spans="1:7" hidden="1" x14ac:dyDescent="0.25">
      <c r="A138" s="12"/>
      <c r="B138" s="18" t="s">
        <v>20</v>
      </c>
      <c r="C138" s="19"/>
      <c r="D138" s="19"/>
      <c r="E138" s="19"/>
      <c r="F138" s="19"/>
      <c r="G138" s="19"/>
    </row>
    <row r="139" spans="1:7" hidden="1" x14ac:dyDescent="0.25">
      <c r="A139" s="12"/>
      <c r="B139" s="18" t="s">
        <v>21</v>
      </c>
      <c r="C139" s="19"/>
      <c r="D139" s="19"/>
      <c r="E139" s="19"/>
      <c r="F139" s="19"/>
      <c r="G139" s="19"/>
    </row>
    <row r="140" spans="1:7" hidden="1" x14ac:dyDescent="0.25">
      <c r="A140" s="12" t="s">
        <v>114</v>
      </c>
      <c r="B140" s="13" t="s">
        <v>115</v>
      </c>
      <c r="C140" s="19"/>
      <c r="D140" s="19"/>
      <c r="E140" s="19"/>
      <c r="F140" s="19"/>
      <c r="G140" s="19"/>
    </row>
    <row r="141" spans="1:7" hidden="1" x14ac:dyDescent="0.25">
      <c r="A141" s="12" t="s">
        <v>116</v>
      </c>
      <c r="B141" s="16" t="s">
        <v>81</v>
      </c>
      <c r="C141" s="19"/>
      <c r="D141" s="19"/>
      <c r="E141" s="19"/>
      <c r="F141" s="19"/>
      <c r="G141" s="19"/>
    </row>
    <row r="142" spans="1:7" hidden="1" x14ac:dyDescent="0.25">
      <c r="A142" s="12" t="s">
        <v>117</v>
      </c>
      <c r="B142" s="17" t="s">
        <v>83</v>
      </c>
      <c r="C142" s="19"/>
      <c r="D142" s="19"/>
      <c r="E142" s="19"/>
      <c r="F142" s="19"/>
      <c r="G142" s="19"/>
    </row>
    <row r="143" spans="1:7" hidden="1" x14ac:dyDescent="0.25">
      <c r="A143" s="12"/>
      <c r="B143" s="18" t="s">
        <v>16</v>
      </c>
      <c r="C143" s="19"/>
      <c r="D143" s="19"/>
      <c r="E143" s="19"/>
      <c r="F143" s="19"/>
      <c r="G143" s="19"/>
    </row>
    <row r="144" spans="1:7" hidden="1" x14ac:dyDescent="0.25">
      <c r="A144" s="12"/>
      <c r="B144" s="18" t="s">
        <v>17</v>
      </c>
      <c r="C144" s="19"/>
      <c r="D144" s="19"/>
      <c r="E144" s="19"/>
      <c r="F144" s="19"/>
      <c r="G144" s="19"/>
    </row>
    <row r="145" spans="1:7" hidden="1" x14ac:dyDescent="0.25">
      <c r="A145" s="12"/>
      <c r="B145" s="18" t="s">
        <v>18</v>
      </c>
      <c r="C145" s="19"/>
      <c r="D145" s="19"/>
      <c r="E145" s="19"/>
      <c r="F145" s="19"/>
      <c r="G145" s="19"/>
    </row>
    <row r="146" spans="1:7" hidden="1" x14ac:dyDescent="0.25">
      <c r="A146" s="12"/>
      <c r="B146" s="18" t="s">
        <v>19</v>
      </c>
      <c r="C146" s="19"/>
      <c r="D146" s="19"/>
      <c r="E146" s="19"/>
      <c r="F146" s="19"/>
      <c r="G146" s="19"/>
    </row>
    <row r="147" spans="1:7" hidden="1" x14ac:dyDescent="0.25">
      <c r="A147" s="12"/>
      <c r="B147" s="18" t="s">
        <v>20</v>
      </c>
      <c r="C147" s="19"/>
      <c r="D147" s="19"/>
      <c r="E147" s="19"/>
      <c r="F147" s="19"/>
      <c r="G147" s="19"/>
    </row>
    <row r="148" spans="1:7" hidden="1" x14ac:dyDescent="0.25">
      <c r="A148" s="12"/>
      <c r="B148" s="18" t="s">
        <v>21</v>
      </c>
      <c r="C148" s="19"/>
      <c r="D148" s="19"/>
      <c r="E148" s="19"/>
      <c r="F148" s="19"/>
      <c r="G148" s="19"/>
    </row>
    <row r="149" spans="1:7" hidden="1" x14ac:dyDescent="0.25">
      <c r="A149" s="12" t="s">
        <v>118</v>
      </c>
      <c r="B149" s="17" t="s">
        <v>85</v>
      </c>
      <c r="C149" s="19"/>
      <c r="D149" s="19"/>
      <c r="E149" s="19"/>
      <c r="F149" s="19"/>
      <c r="G149" s="19"/>
    </row>
    <row r="150" spans="1:7" hidden="1" x14ac:dyDescent="0.25">
      <c r="A150" s="12"/>
      <c r="B150" s="18" t="s">
        <v>16</v>
      </c>
      <c r="C150" s="19"/>
      <c r="D150" s="19"/>
      <c r="E150" s="19"/>
      <c r="F150" s="19"/>
      <c r="G150" s="19"/>
    </row>
    <row r="151" spans="1:7" hidden="1" x14ac:dyDescent="0.25">
      <c r="A151" s="12"/>
      <c r="B151" s="18" t="s">
        <v>17</v>
      </c>
      <c r="C151" s="19"/>
      <c r="D151" s="19"/>
      <c r="E151" s="19"/>
      <c r="F151" s="19"/>
      <c r="G151" s="19"/>
    </row>
    <row r="152" spans="1:7" hidden="1" x14ac:dyDescent="0.25">
      <c r="A152" s="12"/>
      <c r="B152" s="18" t="s">
        <v>18</v>
      </c>
      <c r="C152" s="19"/>
      <c r="D152" s="19"/>
      <c r="E152" s="19"/>
      <c r="F152" s="19"/>
      <c r="G152" s="19"/>
    </row>
    <row r="153" spans="1:7" hidden="1" x14ac:dyDescent="0.25">
      <c r="A153" s="12"/>
      <c r="B153" s="18" t="s">
        <v>19</v>
      </c>
      <c r="C153" s="19"/>
      <c r="D153" s="19"/>
      <c r="E153" s="19"/>
      <c r="F153" s="19"/>
      <c r="G153" s="19"/>
    </row>
    <row r="154" spans="1:7" hidden="1" x14ac:dyDescent="0.25">
      <c r="A154" s="12"/>
      <c r="B154" s="18" t="s">
        <v>20</v>
      </c>
      <c r="C154" s="19"/>
      <c r="D154" s="19"/>
      <c r="E154" s="19"/>
      <c r="F154" s="19"/>
      <c r="G154" s="19"/>
    </row>
    <row r="155" spans="1:7" hidden="1" x14ac:dyDescent="0.25">
      <c r="A155" s="12"/>
      <c r="B155" s="18" t="s">
        <v>21</v>
      </c>
      <c r="C155" s="19"/>
      <c r="D155" s="19"/>
      <c r="E155" s="19"/>
      <c r="F155" s="19"/>
      <c r="G155" s="19"/>
    </row>
    <row r="156" spans="1:7" hidden="1" x14ac:dyDescent="0.25">
      <c r="A156" s="12" t="s">
        <v>119</v>
      </c>
      <c r="B156" s="16" t="s">
        <v>87</v>
      </c>
      <c r="C156" s="19"/>
      <c r="D156" s="19"/>
      <c r="E156" s="19"/>
      <c r="F156" s="19"/>
      <c r="G156" s="19"/>
    </row>
    <row r="157" spans="1:7" hidden="1" x14ac:dyDescent="0.25">
      <c r="A157" s="12" t="s">
        <v>120</v>
      </c>
      <c r="B157" s="17" t="s">
        <v>83</v>
      </c>
      <c r="C157" s="19"/>
      <c r="D157" s="19"/>
      <c r="E157" s="19"/>
      <c r="F157" s="19"/>
      <c r="G157" s="19"/>
    </row>
    <row r="158" spans="1:7" hidden="1" x14ac:dyDescent="0.25">
      <c r="A158" s="12"/>
      <c r="B158" s="18" t="s">
        <v>16</v>
      </c>
      <c r="C158" s="19"/>
      <c r="D158" s="19"/>
      <c r="E158" s="19"/>
      <c r="F158" s="19"/>
      <c r="G158" s="19"/>
    </row>
    <row r="159" spans="1:7" hidden="1" x14ac:dyDescent="0.25">
      <c r="A159" s="12"/>
      <c r="B159" s="18" t="s">
        <v>17</v>
      </c>
      <c r="C159" s="19"/>
      <c r="D159" s="19"/>
      <c r="E159" s="19"/>
      <c r="F159" s="19"/>
      <c r="G159" s="19"/>
    </row>
    <row r="160" spans="1:7" hidden="1" x14ac:dyDescent="0.25">
      <c r="A160" s="12"/>
      <c r="B160" s="18" t="s">
        <v>18</v>
      </c>
      <c r="C160" s="19"/>
      <c r="D160" s="19"/>
      <c r="E160" s="19"/>
      <c r="F160" s="19"/>
      <c r="G160" s="19"/>
    </row>
    <row r="161" spans="1:7" hidden="1" x14ac:dyDescent="0.25">
      <c r="A161" s="12"/>
      <c r="B161" s="18" t="s">
        <v>19</v>
      </c>
      <c r="C161" s="19"/>
      <c r="D161" s="19"/>
      <c r="E161" s="19"/>
      <c r="F161" s="19"/>
      <c r="G161" s="19"/>
    </row>
    <row r="162" spans="1:7" hidden="1" x14ac:dyDescent="0.25">
      <c r="A162" s="12"/>
      <c r="B162" s="18" t="s">
        <v>20</v>
      </c>
      <c r="C162" s="19"/>
      <c r="D162" s="19"/>
      <c r="E162" s="19"/>
      <c r="F162" s="19"/>
      <c r="G162" s="19"/>
    </row>
    <row r="163" spans="1:7" hidden="1" x14ac:dyDescent="0.25">
      <c r="A163" s="12"/>
      <c r="B163" s="18" t="s">
        <v>21</v>
      </c>
      <c r="C163" s="19"/>
      <c r="D163" s="19"/>
      <c r="E163" s="19"/>
      <c r="F163" s="19"/>
      <c r="G163" s="19"/>
    </row>
    <row r="164" spans="1:7" hidden="1" x14ac:dyDescent="0.25">
      <c r="A164" s="12" t="s">
        <v>121</v>
      </c>
      <c r="B164" s="17" t="s">
        <v>85</v>
      </c>
      <c r="C164" s="19"/>
      <c r="D164" s="19"/>
      <c r="E164" s="19"/>
      <c r="F164" s="19"/>
      <c r="G164" s="19"/>
    </row>
    <row r="165" spans="1:7" hidden="1" x14ac:dyDescent="0.25">
      <c r="A165" s="12"/>
      <c r="B165" s="18" t="s">
        <v>16</v>
      </c>
      <c r="C165" s="19"/>
      <c r="D165" s="19"/>
      <c r="E165" s="19"/>
      <c r="F165" s="19"/>
      <c r="G165" s="19"/>
    </row>
    <row r="166" spans="1:7" hidden="1" x14ac:dyDescent="0.25">
      <c r="A166" s="12"/>
      <c r="B166" s="18" t="s">
        <v>17</v>
      </c>
      <c r="C166" s="19"/>
      <c r="D166" s="19"/>
      <c r="E166" s="19"/>
      <c r="F166" s="19"/>
      <c r="G166" s="19"/>
    </row>
    <row r="167" spans="1:7" hidden="1" x14ac:dyDescent="0.25">
      <c r="A167" s="12"/>
      <c r="B167" s="18" t="s">
        <v>18</v>
      </c>
      <c r="C167" s="19"/>
      <c r="D167" s="19"/>
      <c r="E167" s="19"/>
      <c r="F167" s="19"/>
      <c r="G167" s="19"/>
    </row>
    <row r="168" spans="1:7" hidden="1" x14ac:dyDescent="0.25">
      <c r="A168" s="12"/>
      <c r="B168" s="18" t="s">
        <v>19</v>
      </c>
      <c r="C168" s="19"/>
      <c r="D168" s="19"/>
      <c r="E168" s="19"/>
      <c r="F168" s="19"/>
      <c r="G168" s="19"/>
    </row>
    <row r="169" spans="1:7" hidden="1" x14ac:dyDescent="0.25">
      <c r="A169" s="12"/>
      <c r="B169" s="18" t="s">
        <v>20</v>
      </c>
      <c r="C169" s="19"/>
      <c r="D169" s="19"/>
      <c r="E169" s="19"/>
      <c r="F169" s="19"/>
      <c r="G169" s="19"/>
    </row>
    <row r="170" spans="1:7" hidden="1" x14ac:dyDescent="0.25">
      <c r="A170" s="12"/>
      <c r="B170" s="18" t="s">
        <v>21</v>
      </c>
      <c r="C170" s="19"/>
      <c r="D170" s="19"/>
      <c r="E170" s="19"/>
      <c r="F170" s="19"/>
      <c r="G170" s="19"/>
    </row>
    <row r="171" spans="1:7" hidden="1" x14ac:dyDescent="0.25">
      <c r="A171" s="29" t="s">
        <v>122</v>
      </c>
      <c r="B171" s="30" t="s">
        <v>123</v>
      </c>
      <c r="C171" s="19"/>
      <c r="D171" s="19"/>
      <c r="E171" s="19"/>
      <c r="F171" s="19"/>
      <c r="G171" s="19"/>
    </row>
    <row r="172" spans="1:7" hidden="1" x14ac:dyDescent="0.25">
      <c r="A172" s="12" t="s">
        <v>124</v>
      </c>
      <c r="B172" s="16" t="s">
        <v>81</v>
      </c>
      <c r="C172" s="19"/>
      <c r="D172" s="19"/>
      <c r="E172" s="19"/>
      <c r="F172" s="19"/>
      <c r="G172" s="19"/>
    </row>
    <row r="173" spans="1:7" hidden="1" x14ac:dyDescent="0.25">
      <c r="A173" s="12" t="s">
        <v>125</v>
      </c>
      <c r="B173" s="17" t="s">
        <v>83</v>
      </c>
      <c r="C173" s="19"/>
      <c r="D173" s="19"/>
      <c r="E173" s="19"/>
      <c r="F173" s="19"/>
      <c r="G173" s="19"/>
    </row>
    <row r="174" spans="1:7" hidden="1" x14ac:dyDescent="0.25">
      <c r="A174" s="12"/>
      <c r="B174" s="18" t="s">
        <v>16</v>
      </c>
      <c r="C174" s="19"/>
      <c r="D174" s="19"/>
      <c r="E174" s="19"/>
      <c r="F174" s="19"/>
      <c r="G174" s="19"/>
    </row>
    <row r="175" spans="1:7" hidden="1" x14ac:dyDescent="0.25">
      <c r="A175" s="12"/>
      <c r="B175" s="18" t="s">
        <v>17</v>
      </c>
      <c r="C175" s="19"/>
      <c r="D175" s="19"/>
      <c r="E175" s="19"/>
      <c r="F175" s="19"/>
      <c r="G175" s="19"/>
    </row>
    <row r="176" spans="1:7" hidden="1" x14ac:dyDescent="0.25">
      <c r="A176" s="12"/>
      <c r="B176" s="18" t="s">
        <v>18</v>
      </c>
      <c r="C176" s="19"/>
      <c r="D176" s="19"/>
      <c r="E176" s="19"/>
      <c r="F176" s="19"/>
      <c r="G176" s="19"/>
    </row>
    <row r="177" spans="1:7" hidden="1" x14ac:dyDescent="0.25">
      <c r="A177" s="12"/>
      <c r="B177" s="18" t="s">
        <v>19</v>
      </c>
      <c r="C177" s="19"/>
      <c r="D177" s="19"/>
      <c r="E177" s="19"/>
      <c r="F177" s="19"/>
      <c r="G177" s="19"/>
    </row>
    <row r="178" spans="1:7" hidden="1" x14ac:dyDescent="0.25">
      <c r="A178" s="12"/>
      <c r="B178" s="18" t="s">
        <v>20</v>
      </c>
      <c r="C178" s="19"/>
      <c r="D178" s="19"/>
      <c r="E178" s="19"/>
      <c r="F178" s="19"/>
      <c r="G178" s="19"/>
    </row>
    <row r="179" spans="1:7" hidden="1" x14ac:dyDescent="0.25">
      <c r="A179" s="12"/>
      <c r="B179" s="18" t="s">
        <v>21</v>
      </c>
      <c r="C179" s="19"/>
      <c r="D179" s="19"/>
      <c r="E179" s="19"/>
      <c r="F179" s="19"/>
      <c r="G179" s="19"/>
    </row>
    <row r="180" spans="1:7" hidden="1" x14ac:dyDescent="0.25">
      <c r="A180" s="12" t="s">
        <v>126</v>
      </c>
      <c r="B180" s="17" t="s">
        <v>85</v>
      </c>
      <c r="C180" s="19"/>
      <c r="D180" s="19"/>
      <c r="E180" s="19"/>
      <c r="F180" s="19"/>
      <c r="G180" s="19"/>
    </row>
    <row r="181" spans="1:7" hidden="1" x14ac:dyDescent="0.25">
      <c r="A181" s="12"/>
      <c r="B181" s="18" t="s">
        <v>16</v>
      </c>
      <c r="C181" s="19"/>
      <c r="D181" s="19"/>
      <c r="E181" s="19"/>
      <c r="F181" s="19"/>
      <c r="G181" s="19"/>
    </row>
    <row r="182" spans="1:7" hidden="1" x14ac:dyDescent="0.25">
      <c r="A182" s="12"/>
      <c r="B182" s="18" t="s">
        <v>17</v>
      </c>
      <c r="C182" s="19"/>
      <c r="D182" s="19"/>
      <c r="E182" s="19"/>
      <c r="F182" s="19"/>
      <c r="G182" s="19"/>
    </row>
    <row r="183" spans="1:7" hidden="1" x14ac:dyDescent="0.25">
      <c r="A183" s="12"/>
      <c r="B183" s="18" t="s">
        <v>18</v>
      </c>
      <c r="C183" s="19"/>
      <c r="D183" s="19"/>
      <c r="E183" s="19"/>
      <c r="F183" s="19"/>
      <c r="G183" s="19"/>
    </row>
    <row r="184" spans="1:7" hidden="1" x14ac:dyDescent="0.25">
      <c r="A184" s="12"/>
      <c r="B184" s="18" t="s">
        <v>19</v>
      </c>
      <c r="C184" s="19"/>
      <c r="D184" s="19"/>
      <c r="E184" s="19"/>
      <c r="F184" s="19"/>
      <c r="G184" s="19"/>
    </row>
    <row r="185" spans="1:7" hidden="1" x14ac:dyDescent="0.25">
      <c r="A185" s="12"/>
      <c r="B185" s="18" t="s">
        <v>20</v>
      </c>
      <c r="C185" s="19"/>
      <c r="D185" s="19"/>
      <c r="E185" s="19"/>
      <c r="F185" s="19"/>
      <c r="G185" s="19"/>
    </row>
    <row r="186" spans="1:7" hidden="1" x14ac:dyDescent="0.25">
      <c r="A186" s="12"/>
      <c r="B186" s="18" t="s">
        <v>21</v>
      </c>
      <c r="C186" s="19"/>
      <c r="D186" s="19"/>
      <c r="E186" s="19"/>
      <c r="F186" s="19"/>
      <c r="G186" s="19"/>
    </row>
    <row r="187" spans="1:7" hidden="1" x14ac:dyDescent="0.25">
      <c r="A187" s="12" t="s">
        <v>127</v>
      </c>
      <c r="B187" s="16" t="s">
        <v>87</v>
      </c>
      <c r="C187" s="19"/>
      <c r="D187" s="19"/>
      <c r="E187" s="19"/>
      <c r="F187" s="19"/>
      <c r="G187" s="19"/>
    </row>
    <row r="188" spans="1:7" hidden="1" x14ac:dyDescent="0.25">
      <c r="A188" s="12" t="s">
        <v>128</v>
      </c>
      <c r="B188" s="17" t="s">
        <v>83</v>
      </c>
      <c r="C188" s="19"/>
      <c r="D188" s="19"/>
      <c r="E188" s="19"/>
      <c r="F188" s="19"/>
      <c r="G188" s="19"/>
    </row>
    <row r="189" spans="1:7" hidden="1" x14ac:dyDescent="0.25">
      <c r="A189" s="12"/>
      <c r="B189" s="18" t="s">
        <v>16</v>
      </c>
      <c r="C189" s="19"/>
      <c r="D189" s="19"/>
      <c r="E189" s="19"/>
      <c r="F189" s="19"/>
      <c r="G189" s="19"/>
    </row>
    <row r="190" spans="1:7" hidden="1" x14ac:dyDescent="0.25">
      <c r="A190" s="12"/>
      <c r="B190" s="18" t="s">
        <v>17</v>
      </c>
      <c r="C190" s="19"/>
      <c r="D190" s="19"/>
      <c r="E190" s="19"/>
      <c r="F190" s="19"/>
      <c r="G190" s="19"/>
    </row>
    <row r="191" spans="1:7" hidden="1" x14ac:dyDescent="0.25">
      <c r="A191" s="12"/>
      <c r="B191" s="18" t="s">
        <v>18</v>
      </c>
      <c r="C191" s="19"/>
      <c r="D191" s="19"/>
      <c r="E191" s="19"/>
      <c r="F191" s="19"/>
      <c r="G191" s="19"/>
    </row>
    <row r="192" spans="1:7" hidden="1" x14ac:dyDescent="0.25">
      <c r="A192" s="12"/>
      <c r="B192" s="18" t="s">
        <v>19</v>
      </c>
      <c r="C192" s="19"/>
      <c r="D192" s="19"/>
      <c r="E192" s="19"/>
      <c r="F192" s="19"/>
      <c r="G192" s="19"/>
    </row>
    <row r="193" spans="1:7" hidden="1" x14ac:dyDescent="0.25">
      <c r="A193" s="12"/>
      <c r="B193" s="18" t="s">
        <v>20</v>
      </c>
      <c r="C193" s="19"/>
      <c r="D193" s="19"/>
      <c r="E193" s="19"/>
      <c r="F193" s="19"/>
      <c r="G193" s="19"/>
    </row>
    <row r="194" spans="1:7" hidden="1" x14ac:dyDescent="0.25">
      <c r="A194" s="12"/>
      <c r="B194" s="18" t="s">
        <v>21</v>
      </c>
      <c r="C194" s="19"/>
      <c r="D194" s="19"/>
      <c r="E194" s="19"/>
      <c r="F194" s="19"/>
      <c r="G194" s="19"/>
    </row>
    <row r="195" spans="1:7" hidden="1" x14ac:dyDescent="0.25">
      <c r="A195" s="12" t="s">
        <v>129</v>
      </c>
      <c r="B195" s="17" t="s">
        <v>85</v>
      </c>
      <c r="C195" s="19"/>
      <c r="D195" s="19"/>
      <c r="E195" s="19"/>
      <c r="F195" s="19"/>
      <c r="G195" s="19"/>
    </row>
    <row r="196" spans="1:7" hidden="1" x14ac:dyDescent="0.25">
      <c r="A196" s="12"/>
      <c r="B196" s="18" t="s">
        <v>16</v>
      </c>
      <c r="C196" s="19"/>
      <c r="D196" s="19"/>
      <c r="E196" s="19"/>
      <c r="F196" s="19"/>
      <c r="G196" s="19"/>
    </row>
    <row r="197" spans="1:7" hidden="1" x14ac:dyDescent="0.25">
      <c r="A197" s="12"/>
      <c r="B197" s="18" t="s">
        <v>17</v>
      </c>
      <c r="C197" s="19"/>
      <c r="D197" s="19"/>
      <c r="E197" s="19"/>
      <c r="F197" s="19"/>
      <c r="G197" s="19"/>
    </row>
    <row r="198" spans="1:7" hidden="1" x14ac:dyDescent="0.25">
      <c r="A198" s="12"/>
      <c r="B198" s="18" t="s">
        <v>18</v>
      </c>
      <c r="C198" s="19"/>
      <c r="D198" s="19"/>
      <c r="E198" s="19"/>
      <c r="F198" s="19"/>
      <c r="G198" s="19"/>
    </row>
    <row r="199" spans="1:7" hidden="1" x14ac:dyDescent="0.25">
      <c r="A199" s="12"/>
      <c r="B199" s="18" t="s">
        <v>19</v>
      </c>
      <c r="C199" s="19"/>
      <c r="D199" s="19"/>
      <c r="E199" s="19"/>
      <c r="F199" s="19"/>
      <c r="G199" s="19"/>
    </row>
    <row r="200" spans="1:7" hidden="1" x14ac:dyDescent="0.25">
      <c r="A200" s="12"/>
      <c r="B200" s="18" t="s">
        <v>20</v>
      </c>
      <c r="C200" s="19"/>
      <c r="D200" s="19"/>
      <c r="E200" s="19"/>
      <c r="F200" s="19"/>
      <c r="G200" s="19"/>
    </row>
    <row r="201" spans="1:7" hidden="1" x14ac:dyDescent="0.25">
      <c r="A201" s="12"/>
      <c r="B201" s="18" t="s">
        <v>21</v>
      </c>
      <c r="C201" s="19"/>
      <c r="D201" s="19"/>
      <c r="E201" s="19"/>
      <c r="F201" s="19"/>
      <c r="G201" s="19"/>
    </row>
    <row r="202" spans="1:7" x14ac:dyDescent="0.25">
      <c r="A202" s="22"/>
    </row>
    <row r="203" spans="1:7" x14ac:dyDescent="0.25">
      <c r="A203" s="22"/>
    </row>
    <row r="204" spans="1:7" hidden="1" x14ac:dyDescent="0.25">
      <c r="C204" s="6">
        <v>2016</v>
      </c>
      <c r="D204" s="147">
        <v>0.4</v>
      </c>
      <c r="E204" s="150"/>
      <c r="F204" s="150"/>
      <c r="G204" s="150"/>
    </row>
    <row r="205" spans="1:7" hidden="1" x14ac:dyDescent="0.25">
      <c r="C205" s="6"/>
      <c r="D205" s="149" t="s">
        <v>359</v>
      </c>
      <c r="E205" s="150">
        <f>E31</f>
        <v>3.85</v>
      </c>
      <c r="F205" s="150">
        <f t="shared" ref="F205:G205" si="0">F31</f>
        <v>171</v>
      </c>
      <c r="G205" s="150">
        <f t="shared" si="0"/>
        <v>2942.1559999999999</v>
      </c>
    </row>
    <row r="206" spans="1:7" hidden="1" x14ac:dyDescent="0.25">
      <c r="C206" s="6"/>
      <c r="D206" s="149" t="s">
        <v>361</v>
      </c>
      <c r="E206" s="147"/>
      <c r="F206" s="147"/>
      <c r="G206" s="152"/>
    </row>
    <row r="207" spans="1:7" hidden="1" x14ac:dyDescent="0.25">
      <c r="C207" s="6">
        <v>2017</v>
      </c>
      <c r="D207" s="147">
        <v>0.4</v>
      </c>
      <c r="E207" s="150"/>
      <c r="F207" s="150"/>
      <c r="G207" s="150"/>
    </row>
    <row r="208" spans="1:7" hidden="1" x14ac:dyDescent="0.25">
      <c r="C208" s="6"/>
      <c r="D208" s="149" t="s">
        <v>359</v>
      </c>
      <c r="E208" s="150">
        <f>E34+E35</f>
        <v>3.9780000000000002</v>
      </c>
      <c r="F208" s="150">
        <f t="shared" ref="F208:G208" si="1">F34+F35</f>
        <v>342</v>
      </c>
      <c r="G208" s="150">
        <f t="shared" si="1"/>
        <v>12654.7698</v>
      </c>
    </row>
    <row r="209" spans="3:7" hidden="1" x14ac:dyDescent="0.25">
      <c r="C209" s="6"/>
      <c r="D209" s="149" t="s">
        <v>361</v>
      </c>
      <c r="E209" s="147"/>
      <c r="F209" s="147"/>
      <c r="G209" s="152"/>
    </row>
    <row r="210" spans="3:7" hidden="1" x14ac:dyDescent="0.25">
      <c r="C210" s="6"/>
      <c r="D210" s="149" t="s">
        <v>362</v>
      </c>
      <c r="E210" s="148"/>
      <c r="F210" s="148"/>
      <c r="G210" s="148"/>
    </row>
    <row r="211" spans="3:7" hidden="1" x14ac:dyDescent="0.25">
      <c r="C211" s="6">
        <v>2018</v>
      </c>
      <c r="D211" s="147">
        <v>0.4</v>
      </c>
      <c r="E211" s="153"/>
      <c r="F211" s="153"/>
      <c r="G211" s="153"/>
    </row>
    <row r="212" spans="3:7" hidden="1" x14ac:dyDescent="0.25">
      <c r="C212" s="6"/>
      <c r="D212" s="149" t="s">
        <v>359</v>
      </c>
      <c r="E212" s="153">
        <f>E32</f>
        <v>0.3</v>
      </c>
      <c r="F212" s="153">
        <f t="shared" ref="F212:G212" si="2">F32</f>
        <v>171</v>
      </c>
      <c r="G212" s="153">
        <f t="shared" si="2"/>
        <v>718.71429000000001</v>
      </c>
    </row>
    <row r="213" spans="3:7" hidden="1" x14ac:dyDescent="0.25">
      <c r="C213" s="6"/>
      <c r="D213" s="149" t="s">
        <v>361</v>
      </c>
      <c r="E213" s="153"/>
      <c r="F213" s="153"/>
      <c r="G213" s="154"/>
    </row>
    <row r="214" spans="3:7" hidden="1" x14ac:dyDescent="0.25">
      <c r="C214" s="155" t="s">
        <v>360</v>
      </c>
      <c r="D214" s="156"/>
      <c r="E214" s="157">
        <f>E208+E212+E205</f>
        <v>8.1280000000000001</v>
      </c>
      <c r="F214" s="157">
        <f t="shared" ref="F214:G214" si="3">F208+F212+F205</f>
        <v>684</v>
      </c>
      <c r="G214" s="157">
        <f t="shared" si="3"/>
        <v>16315.640090000001</v>
      </c>
    </row>
    <row r="215" spans="3:7" hidden="1" x14ac:dyDescent="0.25"/>
    <row r="216" spans="3:7" hidden="1" x14ac:dyDescent="0.25">
      <c r="E216" s="173">
        <f>E214/3</f>
        <v>2.7093333333333334</v>
      </c>
      <c r="F216" s="173">
        <f t="shared" ref="F216:G216" si="4">F214/3</f>
        <v>228</v>
      </c>
      <c r="G216" s="173">
        <f t="shared" si="4"/>
        <v>5438.5466966666672</v>
      </c>
    </row>
    <row r="217" spans="3:7" hidden="1" x14ac:dyDescent="0.25"/>
    <row r="218" spans="3:7" hidden="1" x14ac:dyDescent="0.25"/>
    <row r="219" spans="3:7" hidden="1" x14ac:dyDescent="0.25"/>
    <row r="220" spans="3:7" hidden="1" x14ac:dyDescent="0.25"/>
    <row r="221" spans="3:7" hidden="1" x14ac:dyDescent="0.25"/>
    <row r="222" spans="3:7" hidden="1" x14ac:dyDescent="0.25"/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3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view="pageBreakPreview" zoomScale="78" zoomScaleNormal="100" zoomScaleSheetLayoutView="78" workbookViewId="0">
      <selection activeCell="E204" sqref="E204"/>
    </sheetView>
  </sheetViews>
  <sheetFormatPr defaultRowHeight="15" x14ac:dyDescent="0.25"/>
  <cols>
    <col min="1" max="1" width="6.85546875" customWidth="1"/>
    <col min="2" max="2" width="73.28515625" customWidth="1"/>
    <col min="3" max="3" width="9" customWidth="1"/>
    <col min="4" max="4" width="12.28515625" customWidth="1"/>
    <col min="5" max="5" width="17.7109375" customWidth="1"/>
    <col min="6" max="7" width="22.7109375" customWidth="1"/>
  </cols>
  <sheetData>
    <row r="1" spans="1:7" ht="65.25" customHeight="1" x14ac:dyDescent="0.3">
      <c r="A1" s="1"/>
      <c r="B1" s="2"/>
      <c r="C1" s="2"/>
      <c r="D1" s="2"/>
      <c r="E1" s="3"/>
      <c r="F1" s="178" t="s">
        <v>297</v>
      </c>
      <c r="G1" s="178"/>
    </row>
    <row r="2" spans="1:7" ht="18.75" x14ac:dyDescent="0.3">
      <c r="A2" s="1"/>
      <c r="B2" s="2"/>
      <c r="C2" s="2"/>
      <c r="D2" s="2"/>
      <c r="E2" s="3"/>
      <c r="F2" s="106"/>
      <c r="G2" s="106"/>
    </row>
    <row r="3" spans="1:7" ht="18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x14ac:dyDescent="0.25">
      <c r="A4" s="176" t="s">
        <v>347</v>
      </c>
      <c r="B4" s="176"/>
      <c r="C4" s="176"/>
      <c r="D4" s="176"/>
      <c r="E4" s="176"/>
      <c r="F4" s="176"/>
      <c r="G4" s="176"/>
    </row>
    <row r="5" spans="1:7" ht="103.5" customHeight="1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15.75" x14ac:dyDescent="0.25">
      <c r="A7" s="10" t="s">
        <v>76</v>
      </c>
      <c r="B7" s="11" t="s">
        <v>77</v>
      </c>
      <c r="C7" s="118"/>
      <c r="D7" s="120"/>
      <c r="E7" s="120"/>
      <c r="F7" s="120"/>
      <c r="G7" s="120"/>
    </row>
    <row r="8" spans="1:7" ht="15.75" x14ac:dyDescent="0.25">
      <c r="A8" s="12" t="s">
        <v>78</v>
      </c>
      <c r="B8" s="13" t="s">
        <v>79</v>
      </c>
      <c r="C8" s="121"/>
      <c r="D8" s="123"/>
      <c r="E8" s="123"/>
      <c r="F8" s="123"/>
      <c r="G8" s="123"/>
    </row>
    <row r="9" spans="1:7" ht="15.75" x14ac:dyDescent="0.25">
      <c r="A9" s="12" t="s">
        <v>80</v>
      </c>
      <c r="B9" s="16" t="s">
        <v>81</v>
      </c>
      <c r="C9" s="121"/>
      <c r="D9" s="123"/>
      <c r="E9" s="123"/>
      <c r="F9" s="123"/>
      <c r="G9" s="123"/>
    </row>
    <row r="10" spans="1:7" ht="15.75" x14ac:dyDescent="0.25">
      <c r="A10" s="12" t="s">
        <v>82</v>
      </c>
      <c r="B10" s="17" t="s">
        <v>83</v>
      </c>
      <c r="C10" s="121"/>
      <c r="D10" s="123"/>
      <c r="E10" s="123"/>
      <c r="F10" s="126"/>
      <c r="G10" s="123"/>
    </row>
    <row r="11" spans="1:7" ht="15.75" x14ac:dyDescent="0.25">
      <c r="A11" s="12"/>
      <c r="B11" s="18" t="s">
        <v>16</v>
      </c>
      <c r="C11" s="121">
        <v>2020</v>
      </c>
      <c r="D11" s="139">
        <v>1</v>
      </c>
      <c r="E11" s="123">
        <v>1</v>
      </c>
      <c r="F11" s="139">
        <v>1</v>
      </c>
      <c r="G11" s="123">
        <f>1059122.08/1000</f>
        <v>1059.1220800000001</v>
      </c>
    </row>
    <row r="12" spans="1:7" ht="15.75" x14ac:dyDescent="0.25">
      <c r="A12" s="12"/>
      <c r="B12" s="18" t="s">
        <v>17</v>
      </c>
      <c r="C12" s="121">
        <v>2020</v>
      </c>
      <c r="D12" s="139">
        <v>1</v>
      </c>
      <c r="E12" s="123">
        <v>1</v>
      </c>
      <c r="F12" s="139">
        <v>1</v>
      </c>
      <c r="G12" s="123">
        <f>1262938.48/1000</f>
        <v>1262.93848</v>
      </c>
    </row>
    <row r="13" spans="1:7" ht="15.75" x14ac:dyDescent="0.25">
      <c r="A13" s="12"/>
      <c r="B13" s="18" t="s">
        <v>17</v>
      </c>
      <c r="C13" s="121">
        <v>2020</v>
      </c>
      <c r="D13" s="139">
        <v>1</v>
      </c>
      <c r="E13" s="123">
        <v>1</v>
      </c>
      <c r="F13" s="139">
        <v>1</v>
      </c>
      <c r="G13" s="123">
        <f>1451717.42/1000</f>
        <v>1451.7174199999999</v>
      </c>
    </row>
    <row r="14" spans="1:7" ht="15.75" hidden="1" x14ac:dyDescent="0.25">
      <c r="A14" s="12"/>
      <c r="B14" s="18" t="s">
        <v>18</v>
      </c>
      <c r="C14" s="121"/>
      <c r="D14" s="139"/>
      <c r="E14" s="123"/>
      <c r="F14" s="139"/>
      <c r="G14" s="123"/>
    </row>
    <row r="15" spans="1:7" ht="15.75" hidden="1" x14ac:dyDescent="0.25">
      <c r="A15" s="12"/>
      <c r="B15" s="18" t="s">
        <v>19</v>
      </c>
      <c r="C15" s="121"/>
      <c r="D15" s="139"/>
      <c r="E15" s="123"/>
      <c r="F15" s="139"/>
      <c r="G15" s="123"/>
    </row>
    <row r="16" spans="1:7" ht="15.75" hidden="1" x14ac:dyDescent="0.25">
      <c r="A16" s="12"/>
      <c r="B16" s="18" t="s">
        <v>20</v>
      </c>
      <c r="C16" s="121"/>
      <c r="D16" s="139"/>
      <c r="E16" s="123"/>
      <c r="F16" s="139"/>
      <c r="G16" s="123"/>
    </row>
    <row r="17" spans="1:7" ht="15.75" hidden="1" x14ac:dyDescent="0.25">
      <c r="A17" s="12"/>
      <c r="B17" s="18" t="s">
        <v>21</v>
      </c>
      <c r="C17" s="121"/>
      <c r="D17" s="139"/>
      <c r="E17" s="123"/>
      <c r="F17" s="139"/>
      <c r="G17" s="123"/>
    </row>
    <row r="18" spans="1:7" ht="15.75" x14ac:dyDescent="0.25">
      <c r="A18" s="12" t="s">
        <v>84</v>
      </c>
      <c r="B18" s="26" t="s">
        <v>85</v>
      </c>
      <c r="C18" s="121"/>
      <c r="D18" s="139"/>
      <c r="E18" s="123"/>
      <c r="F18" s="139"/>
      <c r="G18" s="123"/>
    </row>
    <row r="19" spans="1:7" ht="15.75" hidden="1" x14ac:dyDescent="0.25">
      <c r="A19" s="12"/>
      <c r="B19" s="18" t="s">
        <v>16</v>
      </c>
      <c r="C19" s="121"/>
      <c r="D19" s="139"/>
      <c r="E19" s="123"/>
      <c r="F19" s="139"/>
      <c r="G19" s="123"/>
    </row>
    <row r="20" spans="1:7" ht="15.75" hidden="1" x14ac:dyDescent="0.25">
      <c r="A20" s="12"/>
      <c r="B20" s="18" t="s">
        <v>17</v>
      </c>
      <c r="C20" s="121"/>
      <c r="D20" s="139"/>
      <c r="E20" s="123"/>
      <c r="F20" s="139"/>
      <c r="G20" s="123"/>
    </row>
    <row r="21" spans="1:7" ht="15.75" x14ac:dyDescent="0.25">
      <c r="A21" s="12"/>
      <c r="B21" s="18" t="s">
        <v>18</v>
      </c>
      <c r="C21" s="121">
        <v>2020</v>
      </c>
      <c r="D21" s="139">
        <v>10</v>
      </c>
      <c r="E21" s="123">
        <v>1</v>
      </c>
      <c r="F21" s="139">
        <v>10</v>
      </c>
      <c r="G21" s="123">
        <f>3141184.73/1000</f>
        <v>3141.1847299999999</v>
      </c>
    </row>
    <row r="22" spans="1:7" ht="15.75" x14ac:dyDescent="0.25">
      <c r="A22" s="12"/>
      <c r="B22" s="18" t="s">
        <v>18</v>
      </c>
      <c r="C22" s="121">
        <v>2020</v>
      </c>
      <c r="D22" s="139">
        <v>10</v>
      </c>
      <c r="E22" s="123">
        <v>1</v>
      </c>
      <c r="F22" s="139">
        <v>10</v>
      </c>
      <c r="G22" s="123">
        <f>3436684.78/1000</f>
        <v>3436.6847799999996</v>
      </c>
    </row>
    <row r="23" spans="1:7" ht="15.75" x14ac:dyDescent="0.25">
      <c r="A23" s="12"/>
      <c r="B23" s="18" t="s">
        <v>18</v>
      </c>
      <c r="C23" s="121">
        <v>2020</v>
      </c>
      <c r="D23" s="139">
        <v>10</v>
      </c>
      <c r="E23" s="123">
        <v>1</v>
      </c>
      <c r="F23" s="139">
        <v>10</v>
      </c>
      <c r="G23" s="123">
        <f>3793341.04/1000</f>
        <v>3793.3410400000002</v>
      </c>
    </row>
    <row r="24" spans="1:7" ht="15.75" x14ac:dyDescent="0.25">
      <c r="A24" s="12"/>
      <c r="B24" s="18" t="s">
        <v>19</v>
      </c>
      <c r="C24" s="121">
        <v>2020</v>
      </c>
      <c r="D24" s="139">
        <v>10</v>
      </c>
      <c r="E24" s="123">
        <v>1</v>
      </c>
      <c r="F24" s="139">
        <v>10</v>
      </c>
      <c r="G24" s="123">
        <f>4306027.24/1000</f>
        <v>4306.0272400000003</v>
      </c>
    </row>
    <row r="25" spans="1:7" ht="15.75" hidden="1" x14ac:dyDescent="0.25">
      <c r="A25" s="12"/>
      <c r="B25" s="18" t="s">
        <v>20</v>
      </c>
      <c r="C25" s="14"/>
      <c r="D25" s="14"/>
      <c r="E25" s="14"/>
      <c r="F25" s="14"/>
      <c r="G25" s="14"/>
    </row>
    <row r="26" spans="1:7" ht="15.75" hidden="1" x14ac:dyDescent="0.25">
      <c r="A26" s="12"/>
      <c r="B26" s="18" t="s">
        <v>21</v>
      </c>
      <c r="C26" s="14"/>
      <c r="D26" s="14"/>
      <c r="E26" s="14"/>
      <c r="F26" s="14"/>
      <c r="G26" s="14"/>
    </row>
    <row r="27" spans="1:7" ht="15.75" hidden="1" x14ac:dyDescent="0.25">
      <c r="A27" s="12" t="s">
        <v>86</v>
      </c>
      <c r="B27" s="16" t="s">
        <v>87</v>
      </c>
      <c r="C27" s="14"/>
      <c r="D27" s="14"/>
      <c r="E27" s="14"/>
      <c r="F27" s="14"/>
      <c r="G27" s="14"/>
    </row>
    <row r="28" spans="1:7" ht="15.75" hidden="1" x14ac:dyDescent="0.25">
      <c r="A28" s="12" t="s">
        <v>88</v>
      </c>
      <c r="B28" s="17" t="s">
        <v>83</v>
      </c>
      <c r="C28" s="14"/>
      <c r="D28" s="14"/>
      <c r="E28" s="14"/>
      <c r="F28" s="14"/>
      <c r="G28" s="14"/>
    </row>
    <row r="29" spans="1:7" ht="15.75" hidden="1" x14ac:dyDescent="0.25">
      <c r="A29" s="12"/>
      <c r="B29" s="18" t="s">
        <v>16</v>
      </c>
      <c r="C29" s="14"/>
      <c r="D29" s="14"/>
      <c r="E29" s="14"/>
      <c r="F29" s="14"/>
      <c r="G29" s="14"/>
    </row>
    <row r="30" spans="1:7" ht="15.75" hidden="1" x14ac:dyDescent="0.25">
      <c r="A30" s="12"/>
      <c r="B30" s="18" t="s">
        <v>17</v>
      </c>
      <c r="C30" s="14"/>
      <c r="D30" s="14"/>
      <c r="E30" s="14"/>
      <c r="F30" s="14"/>
      <c r="G30" s="14"/>
    </row>
    <row r="31" spans="1:7" ht="15.75" hidden="1" x14ac:dyDescent="0.25">
      <c r="A31" s="12"/>
      <c r="B31" s="18" t="s">
        <v>18</v>
      </c>
      <c r="C31" s="14"/>
      <c r="D31" s="14"/>
      <c r="E31" s="14"/>
      <c r="F31" s="14"/>
      <c r="G31" s="14"/>
    </row>
    <row r="32" spans="1:7" ht="15.75" hidden="1" x14ac:dyDescent="0.25">
      <c r="A32" s="12"/>
      <c r="B32" s="18" t="s">
        <v>19</v>
      </c>
      <c r="C32" s="14"/>
      <c r="D32" s="14"/>
      <c r="E32" s="14"/>
      <c r="F32" s="14"/>
      <c r="G32" s="14"/>
    </row>
    <row r="33" spans="1:7" ht="15.75" hidden="1" x14ac:dyDescent="0.25">
      <c r="A33" s="12"/>
      <c r="B33" s="18" t="s">
        <v>20</v>
      </c>
      <c r="C33" s="14"/>
      <c r="D33" s="14"/>
      <c r="E33" s="14"/>
      <c r="F33" s="14"/>
      <c r="G33" s="14"/>
    </row>
    <row r="34" spans="1:7" ht="15.75" hidden="1" x14ac:dyDescent="0.25">
      <c r="A34" s="12"/>
      <c r="B34" s="18" t="s">
        <v>21</v>
      </c>
      <c r="C34" s="14"/>
      <c r="D34" s="14"/>
      <c r="E34" s="14"/>
      <c r="F34" s="14"/>
      <c r="G34" s="14"/>
    </row>
    <row r="35" spans="1:7" ht="15.75" hidden="1" x14ac:dyDescent="0.25">
      <c r="A35" s="12" t="s">
        <v>89</v>
      </c>
      <c r="B35" s="17" t="s">
        <v>85</v>
      </c>
      <c r="C35" s="14"/>
      <c r="D35" s="14"/>
      <c r="E35" s="14"/>
      <c r="F35" s="14"/>
      <c r="G35" s="14"/>
    </row>
    <row r="36" spans="1:7" ht="15.75" hidden="1" x14ac:dyDescent="0.25">
      <c r="A36" s="12"/>
      <c r="B36" s="18" t="s">
        <v>16</v>
      </c>
      <c r="C36" s="14"/>
      <c r="D36" s="14"/>
      <c r="E36" s="14"/>
      <c r="F36" s="14"/>
      <c r="G36" s="14"/>
    </row>
    <row r="37" spans="1:7" ht="15.75" hidden="1" x14ac:dyDescent="0.25">
      <c r="A37" s="12"/>
      <c r="B37" s="18" t="s">
        <v>17</v>
      </c>
      <c r="C37" s="14"/>
      <c r="D37" s="14"/>
      <c r="E37" s="14"/>
      <c r="F37" s="14"/>
      <c r="G37" s="14"/>
    </row>
    <row r="38" spans="1:7" ht="15.75" hidden="1" x14ac:dyDescent="0.25">
      <c r="A38" s="12"/>
      <c r="B38" s="18" t="s">
        <v>18</v>
      </c>
      <c r="C38" s="14"/>
      <c r="D38" s="14"/>
      <c r="E38" s="14"/>
      <c r="F38" s="14"/>
      <c r="G38" s="14"/>
    </row>
    <row r="39" spans="1:7" ht="15.75" hidden="1" x14ac:dyDescent="0.25">
      <c r="A39" s="12"/>
      <c r="B39" s="18" t="s">
        <v>19</v>
      </c>
      <c r="C39" s="14"/>
      <c r="D39" s="14"/>
      <c r="E39" s="14"/>
      <c r="F39" s="14"/>
      <c r="G39" s="14"/>
    </row>
    <row r="40" spans="1:7" ht="15.75" hidden="1" x14ac:dyDescent="0.25">
      <c r="A40" s="12"/>
      <c r="B40" s="18" t="s">
        <v>20</v>
      </c>
      <c r="C40" s="14"/>
      <c r="D40" s="19"/>
      <c r="E40" s="19"/>
      <c r="F40" s="19"/>
      <c r="G40" s="27"/>
    </row>
    <row r="41" spans="1:7" ht="15.75" hidden="1" x14ac:dyDescent="0.25">
      <c r="A41" s="12"/>
      <c r="B41" s="18" t="s">
        <v>21</v>
      </c>
      <c r="C41" s="19"/>
      <c r="D41" s="28"/>
      <c r="E41" s="19"/>
      <c r="F41" s="19"/>
      <c r="G41" s="20"/>
    </row>
    <row r="42" spans="1:7" ht="15.75" hidden="1" x14ac:dyDescent="0.25">
      <c r="A42" s="12" t="s">
        <v>90</v>
      </c>
      <c r="B42" s="13" t="s">
        <v>91</v>
      </c>
      <c r="C42" s="14"/>
      <c r="D42" s="19"/>
      <c r="E42" s="19"/>
      <c r="F42" s="14"/>
      <c r="G42" s="20"/>
    </row>
    <row r="43" spans="1:7" ht="15.75" hidden="1" x14ac:dyDescent="0.25">
      <c r="A43" s="12" t="s">
        <v>92</v>
      </c>
      <c r="B43" s="16" t="s">
        <v>81</v>
      </c>
      <c r="C43" s="14"/>
      <c r="D43" s="19"/>
      <c r="E43" s="19"/>
      <c r="F43" s="14"/>
      <c r="G43" s="20"/>
    </row>
    <row r="44" spans="1:7" ht="15.75" hidden="1" x14ac:dyDescent="0.25">
      <c r="A44" s="12" t="s">
        <v>93</v>
      </c>
      <c r="B44" s="17" t="s">
        <v>83</v>
      </c>
      <c r="C44" s="14"/>
      <c r="D44" s="19"/>
      <c r="E44" s="19"/>
      <c r="F44" s="14"/>
      <c r="G44" s="20"/>
    </row>
    <row r="45" spans="1:7" ht="15.75" hidden="1" x14ac:dyDescent="0.25">
      <c r="A45" s="12"/>
      <c r="B45" s="18" t="s">
        <v>16</v>
      </c>
      <c r="C45" s="14"/>
      <c r="D45" s="19"/>
      <c r="E45" s="19"/>
      <c r="F45" s="14"/>
      <c r="G45" s="20"/>
    </row>
    <row r="46" spans="1:7" ht="15.75" hidden="1" x14ac:dyDescent="0.25">
      <c r="A46" s="12"/>
      <c r="B46" s="18" t="s">
        <v>17</v>
      </c>
      <c r="C46" s="14"/>
      <c r="D46" s="19"/>
      <c r="E46" s="19"/>
      <c r="F46" s="14"/>
      <c r="G46" s="20"/>
    </row>
    <row r="47" spans="1:7" ht="15.75" hidden="1" x14ac:dyDescent="0.25">
      <c r="A47" s="12"/>
      <c r="B47" s="18" t="s">
        <v>18</v>
      </c>
      <c r="C47" s="14"/>
      <c r="D47" s="19"/>
      <c r="E47" s="19"/>
      <c r="F47" s="14"/>
      <c r="G47" s="20"/>
    </row>
    <row r="48" spans="1:7" ht="15.75" hidden="1" x14ac:dyDescent="0.25">
      <c r="A48" s="12"/>
      <c r="B48" s="18" t="s">
        <v>19</v>
      </c>
      <c r="C48" s="14"/>
      <c r="D48" s="19"/>
      <c r="E48" s="19"/>
      <c r="F48" s="14"/>
      <c r="G48" s="20"/>
    </row>
    <row r="49" spans="1:7" ht="15.75" hidden="1" x14ac:dyDescent="0.25">
      <c r="A49" s="12"/>
      <c r="B49" s="18" t="s">
        <v>20</v>
      </c>
      <c r="C49" s="14"/>
      <c r="D49" s="19"/>
      <c r="E49" s="19"/>
      <c r="F49" s="14"/>
      <c r="G49" s="20"/>
    </row>
    <row r="50" spans="1:7" ht="15.75" hidden="1" x14ac:dyDescent="0.25">
      <c r="A50" s="12"/>
      <c r="B50" s="18" t="s">
        <v>21</v>
      </c>
      <c r="C50" s="14"/>
      <c r="D50" s="19"/>
      <c r="E50" s="19"/>
      <c r="F50" s="14"/>
      <c r="G50" s="20"/>
    </row>
    <row r="51" spans="1:7" ht="15.75" hidden="1" x14ac:dyDescent="0.25">
      <c r="A51" s="12" t="s">
        <v>94</v>
      </c>
      <c r="B51" s="17" t="s">
        <v>85</v>
      </c>
      <c r="C51" s="14"/>
      <c r="D51" s="19"/>
      <c r="E51" s="19"/>
      <c r="F51" s="14"/>
      <c r="G51" s="20"/>
    </row>
    <row r="52" spans="1:7" ht="15.75" hidden="1" x14ac:dyDescent="0.25">
      <c r="A52" s="12"/>
      <c r="B52" s="18" t="s">
        <v>16</v>
      </c>
      <c r="C52" s="14"/>
      <c r="D52" s="19"/>
      <c r="E52" s="19"/>
      <c r="F52" s="14"/>
      <c r="G52" s="20"/>
    </row>
    <row r="53" spans="1:7" ht="15.75" hidden="1" x14ac:dyDescent="0.25">
      <c r="A53" s="12"/>
      <c r="B53" s="18" t="s">
        <v>17</v>
      </c>
      <c r="C53" s="14"/>
      <c r="D53" s="19"/>
      <c r="E53" s="19"/>
      <c r="F53" s="14"/>
      <c r="G53" s="20"/>
    </row>
    <row r="54" spans="1:7" ht="15.75" hidden="1" x14ac:dyDescent="0.25">
      <c r="A54" s="12"/>
      <c r="B54" s="18" t="s">
        <v>18</v>
      </c>
      <c r="C54" s="14"/>
      <c r="D54" s="19"/>
      <c r="E54" s="19"/>
      <c r="F54" s="14"/>
      <c r="G54" s="20"/>
    </row>
    <row r="55" spans="1:7" ht="15.75" hidden="1" x14ac:dyDescent="0.25">
      <c r="A55" s="12"/>
      <c r="B55" s="18" t="s">
        <v>19</v>
      </c>
      <c r="C55" s="14"/>
      <c r="D55" s="19"/>
      <c r="E55" s="19"/>
      <c r="F55" s="14"/>
      <c r="G55" s="20"/>
    </row>
    <row r="56" spans="1:7" ht="15.75" hidden="1" x14ac:dyDescent="0.25">
      <c r="A56" s="12"/>
      <c r="B56" s="18" t="s">
        <v>20</v>
      </c>
      <c r="C56" s="14"/>
      <c r="D56" s="19"/>
      <c r="E56" s="19"/>
      <c r="F56" s="14"/>
      <c r="G56" s="20"/>
    </row>
    <row r="57" spans="1:7" ht="15.75" hidden="1" x14ac:dyDescent="0.25">
      <c r="A57" s="12"/>
      <c r="B57" s="18" t="s">
        <v>21</v>
      </c>
      <c r="C57" s="14"/>
      <c r="D57" s="19"/>
      <c r="E57" s="19"/>
      <c r="F57" s="14"/>
      <c r="G57" s="20"/>
    </row>
    <row r="58" spans="1:7" ht="15.75" hidden="1" x14ac:dyDescent="0.25">
      <c r="A58" s="12" t="s">
        <v>95</v>
      </c>
      <c r="B58" s="16" t="s">
        <v>87</v>
      </c>
      <c r="C58" s="14"/>
      <c r="D58" s="19"/>
      <c r="E58" s="19"/>
      <c r="F58" s="14"/>
      <c r="G58" s="20"/>
    </row>
    <row r="59" spans="1:7" ht="15.75" hidden="1" x14ac:dyDescent="0.25">
      <c r="A59" s="12" t="s">
        <v>96</v>
      </c>
      <c r="B59" s="17" t="s">
        <v>83</v>
      </c>
      <c r="C59" s="14"/>
      <c r="D59" s="19"/>
      <c r="E59" s="19"/>
      <c r="F59" s="14"/>
      <c r="G59" s="20"/>
    </row>
    <row r="60" spans="1:7" ht="15.75" hidden="1" x14ac:dyDescent="0.25">
      <c r="A60" s="12"/>
      <c r="B60" s="18" t="s">
        <v>16</v>
      </c>
      <c r="C60" s="14"/>
      <c r="D60" s="19"/>
      <c r="E60" s="19"/>
      <c r="F60" s="14"/>
      <c r="G60" s="20"/>
    </row>
    <row r="61" spans="1:7" ht="15.75" hidden="1" x14ac:dyDescent="0.25">
      <c r="A61" s="12"/>
      <c r="B61" s="18" t="s">
        <v>17</v>
      </c>
      <c r="C61" s="14"/>
      <c r="D61" s="19"/>
      <c r="E61" s="19"/>
      <c r="F61" s="14"/>
      <c r="G61" s="20"/>
    </row>
    <row r="62" spans="1:7" ht="15.75" hidden="1" x14ac:dyDescent="0.25">
      <c r="A62" s="12"/>
      <c r="B62" s="18" t="s">
        <v>18</v>
      </c>
      <c r="C62" s="14"/>
      <c r="D62" s="19"/>
      <c r="E62" s="19"/>
      <c r="F62" s="19"/>
      <c r="G62" s="20"/>
    </row>
    <row r="63" spans="1:7" ht="15.75" hidden="1" x14ac:dyDescent="0.25">
      <c r="A63" s="12"/>
      <c r="B63" s="18" t="s">
        <v>19</v>
      </c>
      <c r="C63" s="19"/>
      <c r="D63" s="28"/>
      <c r="E63" s="19"/>
      <c r="F63" s="19"/>
      <c r="G63" s="20"/>
    </row>
    <row r="64" spans="1:7" ht="15.75" hidden="1" x14ac:dyDescent="0.25">
      <c r="A64" s="12"/>
      <c r="B64" s="18" t="s">
        <v>20</v>
      </c>
      <c r="C64" s="14"/>
      <c r="D64" s="19"/>
      <c r="E64" s="19"/>
      <c r="F64" s="19"/>
      <c r="G64" s="20"/>
    </row>
    <row r="65" spans="1:7" ht="15.75" hidden="1" x14ac:dyDescent="0.25">
      <c r="A65" s="12"/>
      <c r="B65" s="18" t="s">
        <v>21</v>
      </c>
      <c r="C65" s="19"/>
      <c r="D65" s="28"/>
      <c r="E65" s="19"/>
      <c r="F65" s="19"/>
      <c r="G65" s="20"/>
    </row>
    <row r="66" spans="1:7" ht="15.75" hidden="1" x14ac:dyDescent="0.25">
      <c r="A66" s="12" t="s">
        <v>97</v>
      </c>
      <c r="B66" s="17" t="s">
        <v>85</v>
      </c>
      <c r="C66" s="14"/>
      <c r="D66" s="14"/>
      <c r="E66" s="14"/>
      <c r="F66" s="14"/>
      <c r="G66" s="14"/>
    </row>
    <row r="67" spans="1:7" ht="15.75" hidden="1" x14ac:dyDescent="0.25">
      <c r="A67" s="12"/>
      <c r="B67" s="18" t="s">
        <v>16</v>
      </c>
      <c r="C67" s="14"/>
      <c r="D67" s="14"/>
      <c r="E67" s="14"/>
      <c r="F67" s="14"/>
      <c r="G67" s="14"/>
    </row>
    <row r="68" spans="1:7" ht="15.75" hidden="1" x14ac:dyDescent="0.25">
      <c r="A68" s="12"/>
      <c r="B68" s="18" t="s">
        <v>17</v>
      </c>
      <c r="C68" s="14"/>
      <c r="D68" s="14"/>
      <c r="E68" s="14"/>
      <c r="F68" s="14"/>
      <c r="G68" s="14"/>
    </row>
    <row r="69" spans="1:7" ht="15.75" hidden="1" x14ac:dyDescent="0.25">
      <c r="A69" s="12"/>
      <c r="B69" s="18" t="s">
        <v>18</v>
      </c>
      <c r="C69" s="14"/>
      <c r="D69" s="14"/>
      <c r="E69" s="14"/>
      <c r="F69" s="14"/>
      <c r="G69" s="14"/>
    </row>
    <row r="70" spans="1:7" ht="15.75" hidden="1" x14ac:dyDescent="0.25">
      <c r="A70" s="12"/>
      <c r="B70" s="18" t="s">
        <v>19</v>
      </c>
      <c r="C70" s="14"/>
      <c r="D70" s="14"/>
      <c r="E70" s="14"/>
      <c r="F70" s="14"/>
      <c r="G70" s="14"/>
    </row>
    <row r="71" spans="1:7" ht="15.75" hidden="1" x14ac:dyDescent="0.25">
      <c r="A71" s="12"/>
      <c r="B71" s="18" t="s">
        <v>20</v>
      </c>
      <c r="C71" s="14"/>
      <c r="D71" s="14"/>
      <c r="E71" s="14"/>
      <c r="F71" s="14"/>
      <c r="G71" s="14"/>
    </row>
    <row r="72" spans="1:7" ht="15.75" hidden="1" x14ac:dyDescent="0.25">
      <c r="A72" s="12"/>
      <c r="B72" s="18" t="s">
        <v>21</v>
      </c>
      <c r="C72" s="14"/>
      <c r="D72" s="14"/>
      <c r="E72" s="14"/>
      <c r="F72" s="14"/>
      <c r="G72" s="14"/>
    </row>
    <row r="73" spans="1:7" ht="15.75" hidden="1" x14ac:dyDescent="0.25">
      <c r="A73" s="12" t="s">
        <v>98</v>
      </c>
      <c r="B73" s="13" t="s">
        <v>99</v>
      </c>
      <c r="C73" s="14"/>
      <c r="D73" s="14"/>
      <c r="E73" s="14"/>
      <c r="F73" s="14"/>
      <c r="G73" s="14"/>
    </row>
    <row r="74" spans="1:7" ht="15.75" hidden="1" x14ac:dyDescent="0.25">
      <c r="A74" s="12" t="s">
        <v>100</v>
      </c>
      <c r="B74" s="16" t="s">
        <v>81</v>
      </c>
      <c r="C74" s="14"/>
      <c r="D74" s="14"/>
      <c r="E74" s="14"/>
      <c r="F74" s="14"/>
      <c r="G74" s="14"/>
    </row>
    <row r="75" spans="1:7" ht="15.75" hidden="1" x14ac:dyDescent="0.25">
      <c r="A75" s="12" t="s">
        <v>101</v>
      </c>
      <c r="B75" s="17" t="s">
        <v>83</v>
      </c>
      <c r="C75" s="14"/>
      <c r="D75" s="14"/>
      <c r="E75" s="14"/>
      <c r="F75" s="14"/>
      <c r="G75" s="14"/>
    </row>
    <row r="76" spans="1:7" ht="15.75" hidden="1" x14ac:dyDescent="0.25">
      <c r="A76" s="12"/>
      <c r="B76" s="18" t="s">
        <v>16</v>
      </c>
      <c r="C76" s="14"/>
      <c r="D76" s="14"/>
      <c r="E76" s="14"/>
      <c r="F76" s="14"/>
      <c r="G76" s="14"/>
    </row>
    <row r="77" spans="1:7" ht="15.75" hidden="1" x14ac:dyDescent="0.25">
      <c r="A77" s="12"/>
      <c r="B77" s="18" t="s">
        <v>17</v>
      </c>
      <c r="C77" s="14"/>
      <c r="D77" s="14"/>
      <c r="E77" s="14"/>
      <c r="F77" s="14"/>
      <c r="G77" s="14"/>
    </row>
    <row r="78" spans="1:7" ht="15.75" hidden="1" x14ac:dyDescent="0.25">
      <c r="A78" s="12"/>
      <c r="B78" s="18" t="s">
        <v>18</v>
      </c>
      <c r="C78" s="14"/>
      <c r="D78" s="14"/>
      <c r="E78" s="14"/>
      <c r="F78" s="14"/>
      <c r="G78" s="14"/>
    </row>
    <row r="79" spans="1:7" ht="15.75" hidden="1" x14ac:dyDescent="0.25">
      <c r="A79" s="12"/>
      <c r="B79" s="18" t="s">
        <v>19</v>
      </c>
      <c r="C79" s="14"/>
      <c r="D79" s="14"/>
      <c r="E79" s="14"/>
      <c r="F79" s="14"/>
      <c r="G79" s="14"/>
    </row>
    <row r="80" spans="1:7" ht="15.75" hidden="1" x14ac:dyDescent="0.25">
      <c r="A80" s="12"/>
      <c r="B80" s="18" t="s">
        <v>20</v>
      </c>
      <c r="C80" s="14"/>
      <c r="D80" s="14"/>
      <c r="E80" s="14"/>
      <c r="F80" s="14"/>
      <c r="G80" s="14"/>
    </row>
    <row r="81" spans="1:7" ht="15.75" hidden="1" x14ac:dyDescent="0.25">
      <c r="A81" s="12"/>
      <c r="B81" s="18" t="s">
        <v>21</v>
      </c>
      <c r="C81" s="14"/>
      <c r="D81" s="14"/>
      <c r="E81" s="14"/>
      <c r="F81" s="14"/>
      <c r="G81" s="14"/>
    </row>
    <row r="82" spans="1:7" ht="15.75" hidden="1" x14ac:dyDescent="0.25">
      <c r="A82" s="12" t="s">
        <v>102</v>
      </c>
      <c r="B82" s="17" t="s">
        <v>85</v>
      </c>
      <c r="C82" s="14"/>
      <c r="D82" s="14"/>
      <c r="E82" s="14"/>
      <c r="F82" s="14"/>
      <c r="G82" s="14"/>
    </row>
    <row r="83" spans="1:7" ht="15.75" hidden="1" x14ac:dyDescent="0.25">
      <c r="A83" s="12"/>
      <c r="B83" s="18" t="s">
        <v>16</v>
      </c>
      <c r="C83" s="14"/>
      <c r="D83" s="14"/>
      <c r="E83" s="14"/>
      <c r="F83" s="14"/>
      <c r="G83" s="14"/>
    </row>
    <row r="84" spans="1:7" ht="15.75" hidden="1" x14ac:dyDescent="0.25">
      <c r="A84" s="12"/>
      <c r="B84" s="18" t="s">
        <v>17</v>
      </c>
      <c r="C84" s="14"/>
      <c r="D84" s="14"/>
      <c r="E84" s="14"/>
      <c r="F84" s="14"/>
      <c r="G84" s="14"/>
    </row>
    <row r="85" spans="1:7" ht="15.75" hidden="1" x14ac:dyDescent="0.25">
      <c r="A85" s="12"/>
      <c r="B85" s="18" t="s">
        <v>18</v>
      </c>
      <c r="C85" s="14"/>
      <c r="D85" s="14"/>
      <c r="E85" s="14"/>
      <c r="F85" s="14"/>
      <c r="G85" s="14"/>
    </row>
    <row r="86" spans="1:7" ht="15.75" hidden="1" x14ac:dyDescent="0.25">
      <c r="A86" s="12"/>
      <c r="B86" s="18" t="s">
        <v>19</v>
      </c>
      <c r="C86" s="14"/>
      <c r="D86" s="14"/>
      <c r="E86" s="14"/>
      <c r="F86" s="14"/>
      <c r="G86" s="14"/>
    </row>
    <row r="87" spans="1:7" ht="15.75" hidden="1" x14ac:dyDescent="0.25">
      <c r="A87" s="12"/>
      <c r="B87" s="18" t="s">
        <v>20</v>
      </c>
      <c r="C87" s="14"/>
      <c r="D87" s="14"/>
      <c r="E87" s="14"/>
      <c r="F87" s="14"/>
      <c r="G87" s="14"/>
    </row>
    <row r="88" spans="1:7" ht="15.75" hidden="1" x14ac:dyDescent="0.25">
      <c r="A88" s="12"/>
      <c r="B88" s="18" t="s">
        <v>21</v>
      </c>
      <c r="C88" s="14"/>
      <c r="D88" s="14"/>
      <c r="E88" s="14"/>
      <c r="F88" s="14"/>
      <c r="G88" s="14"/>
    </row>
    <row r="89" spans="1:7" ht="15.75" hidden="1" x14ac:dyDescent="0.25">
      <c r="A89" s="12" t="s">
        <v>103</v>
      </c>
      <c r="B89" s="16" t="s">
        <v>87</v>
      </c>
      <c r="C89" s="14"/>
      <c r="D89" s="14"/>
      <c r="E89" s="14"/>
      <c r="F89" s="14"/>
      <c r="G89" s="14"/>
    </row>
    <row r="90" spans="1:7" ht="15.75" hidden="1" x14ac:dyDescent="0.25">
      <c r="A90" s="12" t="s">
        <v>104</v>
      </c>
      <c r="B90" s="17" t="s">
        <v>83</v>
      </c>
      <c r="C90" s="14"/>
      <c r="D90" s="14"/>
      <c r="E90" s="14"/>
      <c r="F90" s="14"/>
      <c r="G90" s="14"/>
    </row>
    <row r="91" spans="1:7" ht="15.75" hidden="1" x14ac:dyDescent="0.25">
      <c r="A91" s="12"/>
      <c r="B91" s="18" t="s">
        <v>16</v>
      </c>
      <c r="C91" s="14"/>
      <c r="D91" s="14"/>
      <c r="E91" s="14"/>
      <c r="F91" s="14"/>
      <c r="G91" s="14"/>
    </row>
    <row r="92" spans="1:7" ht="15.75" hidden="1" x14ac:dyDescent="0.25">
      <c r="A92" s="12"/>
      <c r="B92" s="18" t="s">
        <v>17</v>
      </c>
      <c r="C92" s="14"/>
      <c r="D92" s="14"/>
      <c r="E92" s="14"/>
      <c r="F92" s="14"/>
      <c r="G92" s="14"/>
    </row>
    <row r="93" spans="1:7" ht="15.75" hidden="1" x14ac:dyDescent="0.25">
      <c r="A93" s="12"/>
      <c r="B93" s="18" t="s">
        <v>18</v>
      </c>
      <c r="C93" s="14"/>
      <c r="D93" s="14"/>
      <c r="E93" s="14"/>
      <c r="F93" s="14"/>
      <c r="G93" s="14"/>
    </row>
    <row r="94" spans="1:7" ht="15.75" hidden="1" x14ac:dyDescent="0.25">
      <c r="A94" s="12"/>
      <c r="B94" s="18" t="s">
        <v>19</v>
      </c>
      <c r="C94" s="14"/>
      <c r="D94" s="14"/>
      <c r="E94" s="14"/>
      <c r="F94" s="14"/>
      <c r="G94" s="14"/>
    </row>
    <row r="95" spans="1:7" ht="15.75" hidden="1" x14ac:dyDescent="0.25">
      <c r="A95" s="12"/>
      <c r="B95" s="18" t="s">
        <v>20</v>
      </c>
      <c r="C95" s="14"/>
      <c r="D95" s="14"/>
      <c r="E95" s="14"/>
      <c r="F95" s="14"/>
      <c r="G95" s="14"/>
    </row>
    <row r="96" spans="1:7" ht="15.75" hidden="1" x14ac:dyDescent="0.25">
      <c r="A96" s="12"/>
      <c r="B96" s="18" t="s">
        <v>21</v>
      </c>
      <c r="C96" s="14"/>
      <c r="D96" s="14"/>
      <c r="E96" s="14"/>
      <c r="F96" s="14"/>
      <c r="G96" s="14"/>
    </row>
    <row r="97" spans="1:7" ht="15.75" hidden="1" x14ac:dyDescent="0.25">
      <c r="A97" s="12" t="s">
        <v>105</v>
      </c>
      <c r="B97" s="17" t="s">
        <v>85</v>
      </c>
      <c r="C97" s="14"/>
      <c r="D97" s="14"/>
      <c r="E97" s="14"/>
      <c r="F97" s="14"/>
      <c r="G97" s="14"/>
    </row>
    <row r="98" spans="1:7" ht="15.75" hidden="1" x14ac:dyDescent="0.25">
      <c r="A98" s="12"/>
      <c r="B98" s="18" t="s">
        <v>16</v>
      </c>
      <c r="C98" s="14"/>
      <c r="D98" s="14"/>
      <c r="E98" s="14"/>
      <c r="F98" s="14"/>
      <c r="G98" s="14"/>
    </row>
    <row r="99" spans="1:7" ht="15.75" hidden="1" x14ac:dyDescent="0.25">
      <c r="A99" s="12"/>
      <c r="B99" s="18" t="s">
        <v>17</v>
      </c>
      <c r="C99" s="14"/>
      <c r="D99" s="14"/>
      <c r="E99" s="14"/>
      <c r="F99" s="14"/>
      <c r="G99" s="14"/>
    </row>
    <row r="100" spans="1:7" ht="15.75" hidden="1" x14ac:dyDescent="0.25">
      <c r="A100" s="12"/>
      <c r="B100" s="18" t="s">
        <v>18</v>
      </c>
      <c r="C100" s="14"/>
      <c r="D100" s="14"/>
      <c r="E100" s="14"/>
      <c r="F100" s="14"/>
      <c r="G100" s="14"/>
    </row>
    <row r="101" spans="1:7" ht="15.75" hidden="1" x14ac:dyDescent="0.25">
      <c r="A101" s="12"/>
      <c r="B101" s="18" t="s">
        <v>19</v>
      </c>
      <c r="C101" s="14"/>
      <c r="D101" s="14"/>
      <c r="E101" s="14"/>
      <c r="F101" s="14"/>
      <c r="G101" s="14"/>
    </row>
    <row r="102" spans="1:7" ht="15.75" hidden="1" x14ac:dyDescent="0.25">
      <c r="A102" s="12"/>
      <c r="B102" s="18" t="s">
        <v>20</v>
      </c>
      <c r="C102" s="14"/>
      <c r="D102" s="14"/>
      <c r="E102" s="14"/>
      <c r="F102" s="14"/>
      <c r="G102" s="14"/>
    </row>
    <row r="103" spans="1:7" ht="15.75" hidden="1" x14ac:dyDescent="0.25">
      <c r="A103" s="12"/>
      <c r="B103" s="18" t="s">
        <v>21</v>
      </c>
      <c r="C103" s="14"/>
      <c r="D103" s="14"/>
      <c r="E103" s="14"/>
      <c r="F103" s="14"/>
      <c r="G103" s="14"/>
    </row>
    <row r="104" spans="1:7" ht="15.75" hidden="1" x14ac:dyDescent="0.25">
      <c r="A104" s="12" t="s">
        <v>106</v>
      </c>
      <c r="B104" s="13" t="s">
        <v>107</v>
      </c>
      <c r="C104" s="14"/>
      <c r="D104" s="14"/>
      <c r="E104" s="14"/>
      <c r="F104" s="14"/>
      <c r="G104" s="14"/>
    </row>
    <row r="105" spans="1:7" ht="15.75" hidden="1" x14ac:dyDescent="0.25">
      <c r="A105" s="12" t="s">
        <v>108</v>
      </c>
      <c r="B105" s="16" t="s">
        <v>81</v>
      </c>
      <c r="C105" s="14"/>
      <c r="D105" s="14"/>
      <c r="E105" s="14"/>
      <c r="F105" s="14"/>
      <c r="G105" s="14"/>
    </row>
    <row r="106" spans="1:7" ht="15.75" hidden="1" x14ac:dyDescent="0.25">
      <c r="A106" s="12" t="s">
        <v>109</v>
      </c>
      <c r="B106" s="17" t="s">
        <v>83</v>
      </c>
      <c r="C106" s="14"/>
      <c r="D106" s="14"/>
      <c r="E106" s="14"/>
      <c r="F106" s="14"/>
      <c r="G106" s="14"/>
    </row>
    <row r="107" spans="1:7" ht="15.75" hidden="1" x14ac:dyDescent="0.25">
      <c r="A107" s="12"/>
      <c r="B107" s="18" t="s">
        <v>16</v>
      </c>
      <c r="C107" s="14"/>
      <c r="D107" s="14"/>
      <c r="E107" s="14"/>
      <c r="F107" s="14"/>
      <c r="G107" s="14"/>
    </row>
    <row r="108" spans="1:7" ht="15.75" hidden="1" x14ac:dyDescent="0.25">
      <c r="A108" s="12"/>
      <c r="B108" s="18" t="s">
        <v>17</v>
      </c>
      <c r="C108" s="14"/>
      <c r="D108" s="14"/>
      <c r="E108" s="14"/>
      <c r="F108" s="14"/>
      <c r="G108" s="14"/>
    </row>
    <row r="109" spans="1:7" ht="15.75" hidden="1" x14ac:dyDescent="0.25">
      <c r="A109" s="12"/>
      <c r="B109" s="18" t="s">
        <v>18</v>
      </c>
      <c r="C109" s="14"/>
      <c r="D109" s="14"/>
      <c r="E109" s="14"/>
      <c r="F109" s="14"/>
      <c r="G109" s="14"/>
    </row>
    <row r="110" spans="1:7" ht="15.75" hidden="1" x14ac:dyDescent="0.25">
      <c r="A110" s="12"/>
      <c r="B110" s="18" t="s">
        <v>19</v>
      </c>
      <c r="C110" s="14"/>
      <c r="D110" s="14"/>
      <c r="E110" s="14"/>
      <c r="F110" s="14"/>
      <c r="G110" s="14"/>
    </row>
    <row r="111" spans="1:7" ht="15.75" hidden="1" x14ac:dyDescent="0.25">
      <c r="A111" s="12"/>
      <c r="B111" s="18" t="s">
        <v>20</v>
      </c>
      <c r="C111" s="14"/>
      <c r="D111" s="14"/>
      <c r="E111" s="14"/>
      <c r="F111" s="14"/>
      <c r="G111" s="14"/>
    </row>
    <row r="112" spans="1:7" ht="15.75" hidden="1" x14ac:dyDescent="0.25">
      <c r="A112" s="12"/>
      <c r="B112" s="18" t="s">
        <v>21</v>
      </c>
      <c r="C112" s="14"/>
      <c r="D112" s="14"/>
      <c r="E112" s="14"/>
      <c r="F112" s="14"/>
      <c r="G112" s="14"/>
    </row>
    <row r="113" spans="1:7" ht="15.75" hidden="1" x14ac:dyDescent="0.25">
      <c r="A113" s="12" t="s">
        <v>110</v>
      </c>
      <c r="B113" s="17" t="s">
        <v>85</v>
      </c>
      <c r="C113" s="14"/>
      <c r="D113" s="14"/>
      <c r="E113" s="14"/>
      <c r="F113" s="14"/>
      <c r="G113" s="14"/>
    </row>
    <row r="114" spans="1:7" ht="15.75" hidden="1" x14ac:dyDescent="0.25">
      <c r="A114" s="12"/>
      <c r="B114" s="18" t="s">
        <v>16</v>
      </c>
      <c r="C114" s="14"/>
      <c r="D114" s="14"/>
      <c r="E114" s="14"/>
      <c r="F114" s="14"/>
      <c r="G114" s="14"/>
    </row>
    <row r="115" spans="1:7" ht="15.75" hidden="1" x14ac:dyDescent="0.25">
      <c r="A115" s="12"/>
      <c r="B115" s="18" t="s">
        <v>17</v>
      </c>
      <c r="C115" s="14"/>
      <c r="D115" s="14"/>
      <c r="E115" s="14"/>
      <c r="F115" s="14"/>
      <c r="G115" s="14"/>
    </row>
    <row r="116" spans="1:7" ht="15.75" hidden="1" x14ac:dyDescent="0.25">
      <c r="A116" s="12"/>
      <c r="B116" s="18" t="s">
        <v>18</v>
      </c>
      <c r="C116" s="14"/>
      <c r="D116" s="14"/>
      <c r="E116" s="14"/>
      <c r="F116" s="14"/>
      <c r="G116" s="14"/>
    </row>
    <row r="117" spans="1:7" ht="15.75" hidden="1" x14ac:dyDescent="0.25">
      <c r="A117" s="12"/>
      <c r="B117" s="18" t="s">
        <v>19</v>
      </c>
      <c r="C117" s="14"/>
      <c r="D117" s="14"/>
      <c r="E117" s="14"/>
      <c r="F117" s="14"/>
      <c r="G117" s="14"/>
    </row>
    <row r="118" spans="1:7" ht="15.75" hidden="1" x14ac:dyDescent="0.25">
      <c r="A118" s="12"/>
      <c r="B118" s="18" t="s">
        <v>20</v>
      </c>
      <c r="C118" s="14"/>
      <c r="D118" s="14"/>
      <c r="E118" s="14"/>
      <c r="F118" s="14"/>
      <c r="G118" s="14"/>
    </row>
    <row r="119" spans="1:7" ht="15.75" hidden="1" x14ac:dyDescent="0.25">
      <c r="A119" s="12"/>
      <c r="B119" s="18" t="s">
        <v>21</v>
      </c>
      <c r="C119" s="14"/>
      <c r="D119" s="14"/>
      <c r="E119" s="14"/>
      <c r="F119" s="14"/>
      <c r="G119" s="14"/>
    </row>
    <row r="120" spans="1:7" ht="15.75" hidden="1" x14ac:dyDescent="0.25">
      <c r="A120" s="12" t="s">
        <v>111</v>
      </c>
      <c r="B120" s="16" t="s">
        <v>87</v>
      </c>
      <c r="C120" s="14"/>
      <c r="D120" s="14"/>
      <c r="E120" s="14"/>
      <c r="F120" s="14"/>
      <c r="G120" s="14"/>
    </row>
    <row r="121" spans="1:7" ht="15.75" hidden="1" x14ac:dyDescent="0.25">
      <c r="A121" s="12" t="s">
        <v>112</v>
      </c>
      <c r="B121" s="17" t="s">
        <v>83</v>
      </c>
      <c r="C121" s="14"/>
      <c r="D121" s="14"/>
      <c r="E121" s="14"/>
      <c r="F121" s="14"/>
      <c r="G121" s="14"/>
    </row>
    <row r="122" spans="1:7" ht="15.75" hidden="1" x14ac:dyDescent="0.25">
      <c r="A122" s="12"/>
      <c r="B122" s="18" t="s">
        <v>16</v>
      </c>
      <c r="C122" s="14"/>
      <c r="D122" s="14"/>
      <c r="E122" s="14"/>
      <c r="F122" s="14"/>
      <c r="G122" s="14"/>
    </row>
    <row r="123" spans="1:7" ht="15.75" hidden="1" x14ac:dyDescent="0.25">
      <c r="A123" s="12"/>
      <c r="B123" s="18" t="s">
        <v>17</v>
      </c>
      <c r="C123" s="14"/>
      <c r="D123" s="14"/>
      <c r="E123" s="14"/>
      <c r="F123" s="14"/>
      <c r="G123" s="14"/>
    </row>
    <row r="124" spans="1:7" ht="15.75" hidden="1" x14ac:dyDescent="0.25">
      <c r="A124" s="12"/>
      <c r="B124" s="18" t="s">
        <v>18</v>
      </c>
      <c r="C124" s="14"/>
      <c r="D124" s="14"/>
      <c r="E124" s="14"/>
      <c r="F124" s="14"/>
      <c r="G124" s="14"/>
    </row>
    <row r="125" spans="1:7" ht="15.75" hidden="1" x14ac:dyDescent="0.25">
      <c r="A125" s="12"/>
      <c r="B125" s="18" t="s">
        <v>19</v>
      </c>
      <c r="C125" s="14"/>
      <c r="D125" s="14"/>
      <c r="E125" s="14"/>
      <c r="F125" s="14"/>
      <c r="G125" s="14"/>
    </row>
    <row r="126" spans="1:7" ht="15.75" hidden="1" x14ac:dyDescent="0.25">
      <c r="A126" s="12"/>
      <c r="B126" s="18" t="s">
        <v>20</v>
      </c>
      <c r="C126" s="14"/>
      <c r="D126" s="14"/>
      <c r="E126" s="14"/>
      <c r="F126" s="14"/>
      <c r="G126" s="14"/>
    </row>
    <row r="127" spans="1:7" ht="15.75" hidden="1" x14ac:dyDescent="0.25">
      <c r="A127" s="12"/>
      <c r="B127" s="18" t="s">
        <v>21</v>
      </c>
      <c r="C127" s="14"/>
      <c r="D127" s="14"/>
      <c r="E127" s="14"/>
      <c r="F127" s="14"/>
      <c r="G127" s="14"/>
    </row>
    <row r="128" spans="1:7" ht="15.75" hidden="1" x14ac:dyDescent="0.25">
      <c r="A128" s="12" t="s">
        <v>113</v>
      </c>
      <c r="B128" s="17" t="s">
        <v>85</v>
      </c>
      <c r="C128" s="14"/>
      <c r="D128" s="14"/>
      <c r="E128" s="14"/>
      <c r="F128" s="14"/>
      <c r="G128" s="14"/>
    </row>
    <row r="129" spans="1:7" ht="15.75" hidden="1" x14ac:dyDescent="0.25">
      <c r="A129" s="12"/>
      <c r="B129" s="18" t="s">
        <v>16</v>
      </c>
      <c r="C129" s="14"/>
      <c r="D129" s="14"/>
      <c r="E129" s="14"/>
      <c r="F129" s="14"/>
      <c r="G129" s="14"/>
    </row>
    <row r="130" spans="1:7" ht="15.75" hidden="1" x14ac:dyDescent="0.25">
      <c r="A130" s="12"/>
      <c r="B130" s="18" t="s">
        <v>17</v>
      </c>
      <c r="C130" s="14"/>
      <c r="D130" s="14"/>
      <c r="E130" s="14"/>
      <c r="F130" s="14"/>
      <c r="G130" s="14"/>
    </row>
    <row r="131" spans="1:7" ht="15.75" hidden="1" x14ac:dyDescent="0.25">
      <c r="A131" s="12"/>
      <c r="B131" s="18" t="s">
        <v>18</v>
      </c>
      <c r="C131" s="14"/>
      <c r="D131" s="14"/>
      <c r="E131" s="14"/>
      <c r="F131" s="14"/>
      <c r="G131" s="14"/>
    </row>
    <row r="132" spans="1:7" ht="15.75" hidden="1" x14ac:dyDescent="0.25">
      <c r="A132" s="12"/>
      <c r="B132" s="18" t="s">
        <v>19</v>
      </c>
      <c r="C132" s="14"/>
      <c r="D132" s="14"/>
      <c r="E132" s="14"/>
      <c r="F132" s="14"/>
      <c r="G132" s="14"/>
    </row>
    <row r="133" spans="1:7" ht="15.75" hidden="1" x14ac:dyDescent="0.25">
      <c r="A133" s="12"/>
      <c r="B133" s="18" t="s">
        <v>20</v>
      </c>
      <c r="C133" s="14"/>
      <c r="D133" s="14"/>
      <c r="E133" s="14"/>
      <c r="F133" s="14"/>
      <c r="G133" s="14"/>
    </row>
    <row r="134" spans="1:7" ht="15.75" hidden="1" x14ac:dyDescent="0.25">
      <c r="A134" s="12"/>
      <c r="B134" s="18" t="s">
        <v>21</v>
      </c>
      <c r="C134" s="14"/>
      <c r="D134" s="14"/>
      <c r="E134" s="14"/>
      <c r="F134" s="14"/>
      <c r="G134" s="14"/>
    </row>
    <row r="135" spans="1:7" ht="15.75" hidden="1" x14ac:dyDescent="0.25">
      <c r="A135" s="12" t="s">
        <v>114</v>
      </c>
      <c r="B135" s="13" t="s">
        <v>115</v>
      </c>
      <c r="C135" s="14"/>
      <c r="D135" s="14"/>
      <c r="E135" s="14"/>
      <c r="F135" s="14"/>
      <c r="G135" s="14"/>
    </row>
    <row r="136" spans="1:7" ht="15.75" hidden="1" x14ac:dyDescent="0.25">
      <c r="A136" s="12" t="s">
        <v>116</v>
      </c>
      <c r="B136" s="16" t="s">
        <v>81</v>
      </c>
      <c r="C136" s="14"/>
      <c r="D136" s="14"/>
      <c r="E136" s="14"/>
      <c r="F136" s="14"/>
      <c r="G136" s="14"/>
    </row>
    <row r="137" spans="1:7" ht="15.75" hidden="1" x14ac:dyDescent="0.25">
      <c r="A137" s="12" t="s">
        <v>117</v>
      </c>
      <c r="B137" s="17" t="s">
        <v>83</v>
      </c>
      <c r="C137" s="14"/>
      <c r="D137" s="14"/>
      <c r="E137" s="14"/>
      <c r="F137" s="14"/>
      <c r="G137" s="14"/>
    </row>
    <row r="138" spans="1:7" ht="15.75" hidden="1" x14ac:dyDescent="0.25">
      <c r="A138" s="12"/>
      <c r="B138" s="18" t="s">
        <v>16</v>
      </c>
      <c r="C138" s="14"/>
      <c r="D138" s="14"/>
      <c r="E138" s="14"/>
      <c r="F138" s="14"/>
      <c r="G138" s="14"/>
    </row>
    <row r="139" spans="1:7" ht="15.75" hidden="1" x14ac:dyDescent="0.25">
      <c r="A139" s="12"/>
      <c r="B139" s="18" t="s">
        <v>17</v>
      </c>
      <c r="C139" s="14"/>
      <c r="D139" s="14"/>
      <c r="E139" s="14"/>
      <c r="F139" s="14"/>
      <c r="G139" s="14"/>
    </row>
    <row r="140" spans="1:7" ht="15.75" hidden="1" x14ac:dyDescent="0.25">
      <c r="A140" s="12"/>
      <c r="B140" s="18" t="s">
        <v>18</v>
      </c>
      <c r="C140" s="14"/>
      <c r="D140" s="14"/>
      <c r="E140" s="14"/>
      <c r="F140" s="14"/>
      <c r="G140" s="14"/>
    </row>
    <row r="141" spans="1:7" ht="15.75" hidden="1" x14ac:dyDescent="0.25">
      <c r="A141" s="12"/>
      <c r="B141" s="18" t="s">
        <v>19</v>
      </c>
      <c r="C141" s="14"/>
      <c r="D141" s="14"/>
      <c r="E141" s="14"/>
      <c r="F141" s="14"/>
      <c r="G141" s="14"/>
    </row>
    <row r="142" spans="1:7" ht="15.75" hidden="1" x14ac:dyDescent="0.25">
      <c r="A142" s="12"/>
      <c r="B142" s="18" t="s">
        <v>20</v>
      </c>
      <c r="C142" s="14"/>
      <c r="D142" s="14"/>
      <c r="E142" s="14"/>
      <c r="F142" s="14"/>
      <c r="G142" s="14"/>
    </row>
    <row r="143" spans="1:7" ht="15.75" hidden="1" x14ac:dyDescent="0.25">
      <c r="A143" s="12"/>
      <c r="B143" s="18" t="s">
        <v>21</v>
      </c>
      <c r="C143" s="14"/>
      <c r="D143" s="14"/>
      <c r="E143" s="14"/>
      <c r="F143" s="14"/>
      <c r="G143" s="14"/>
    </row>
    <row r="144" spans="1:7" ht="15.75" hidden="1" x14ac:dyDescent="0.25">
      <c r="A144" s="12" t="s">
        <v>118</v>
      </c>
      <c r="B144" s="17" t="s">
        <v>85</v>
      </c>
      <c r="C144" s="14"/>
      <c r="D144" s="14"/>
      <c r="E144" s="14"/>
      <c r="F144" s="14"/>
      <c r="G144" s="14"/>
    </row>
    <row r="145" spans="1:7" ht="15.75" hidden="1" x14ac:dyDescent="0.25">
      <c r="A145" s="12"/>
      <c r="B145" s="18" t="s">
        <v>16</v>
      </c>
      <c r="C145" s="14"/>
      <c r="D145" s="14"/>
      <c r="E145" s="14"/>
      <c r="F145" s="14"/>
      <c r="G145" s="14"/>
    </row>
    <row r="146" spans="1:7" ht="15.75" hidden="1" x14ac:dyDescent="0.25">
      <c r="A146" s="12"/>
      <c r="B146" s="18" t="s">
        <v>17</v>
      </c>
      <c r="C146" s="14"/>
      <c r="D146" s="14"/>
      <c r="E146" s="14"/>
      <c r="F146" s="14"/>
      <c r="G146" s="14"/>
    </row>
    <row r="147" spans="1:7" ht="15.75" hidden="1" x14ac:dyDescent="0.25">
      <c r="A147" s="12"/>
      <c r="B147" s="18" t="s">
        <v>18</v>
      </c>
      <c r="C147" s="14"/>
      <c r="D147" s="14"/>
      <c r="E147" s="14"/>
      <c r="F147" s="14"/>
      <c r="G147" s="14"/>
    </row>
    <row r="148" spans="1:7" ht="15.75" hidden="1" x14ac:dyDescent="0.25">
      <c r="A148" s="12"/>
      <c r="B148" s="18" t="s">
        <v>19</v>
      </c>
      <c r="C148" s="14"/>
      <c r="D148" s="14"/>
      <c r="E148" s="14"/>
      <c r="F148" s="14"/>
      <c r="G148" s="14"/>
    </row>
    <row r="149" spans="1:7" ht="15.75" hidden="1" x14ac:dyDescent="0.25">
      <c r="A149" s="12"/>
      <c r="B149" s="18" t="s">
        <v>20</v>
      </c>
      <c r="C149" s="14"/>
      <c r="D149" s="14"/>
      <c r="E149" s="14"/>
      <c r="F149" s="14"/>
      <c r="G149" s="14"/>
    </row>
    <row r="150" spans="1:7" ht="15.75" hidden="1" x14ac:dyDescent="0.25">
      <c r="A150" s="12"/>
      <c r="B150" s="18" t="s">
        <v>21</v>
      </c>
      <c r="C150" s="14"/>
      <c r="D150" s="14"/>
      <c r="E150" s="14"/>
      <c r="F150" s="14"/>
      <c r="G150" s="14"/>
    </row>
    <row r="151" spans="1:7" ht="15.75" hidden="1" x14ac:dyDescent="0.25">
      <c r="A151" s="12" t="s">
        <v>119</v>
      </c>
      <c r="B151" s="16" t="s">
        <v>87</v>
      </c>
      <c r="C151" s="14"/>
      <c r="D151" s="14"/>
      <c r="E151" s="14"/>
      <c r="F151" s="14"/>
      <c r="G151" s="14"/>
    </row>
    <row r="152" spans="1:7" ht="15.75" hidden="1" x14ac:dyDescent="0.25">
      <c r="A152" s="12" t="s">
        <v>120</v>
      </c>
      <c r="B152" s="17" t="s">
        <v>83</v>
      </c>
      <c r="C152" s="14"/>
      <c r="D152" s="14"/>
      <c r="E152" s="14"/>
      <c r="F152" s="14"/>
      <c r="G152" s="14"/>
    </row>
    <row r="153" spans="1:7" ht="15.75" hidden="1" x14ac:dyDescent="0.25">
      <c r="A153" s="12"/>
      <c r="B153" s="18" t="s">
        <v>16</v>
      </c>
      <c r="C153" s="14"/>
      <c r="D153" s="14"/>
      <c r="E153" s="14"/>
      <c r="F153" s="14"/>
      <c r="G153" s="14"/>
    </row>
    <row r="154" spans="1:7" ht="15.75" hidden="1" x14ac:dyDescent="0.25">
      <c r="A154" s="12"/>
      <c r="B154" s="18" t="s">
        <v>17</v>
      </c>
      <c r="C154" s="14"/>
      <c r="D154" s="14"/>
      <c r="E154" s="14"/>
      <c r="F154" s="14"/>
      <c r="G154" s="14"/>
    </row>
    <row r="155" spans="1:7" ht="15.75" hidden="1" x14ac:dyDescent="0.25">
      <c r="A155" s="12"/>
      <c r="B155" s="18" t="s">
        <v>18</v>
      </c>
      <c r="C155" s="14"/>
      <c r="D155" s="14"/>
      <c r="E155" s="14"/>
      <c r="F155" s="14"/>
      <c r="G155" s="14"/>
    </row>
    <row r="156" spans="1:7" ht="15.75" hidden="1" x14ac:dyDescent="0.25">
      <c r="A156" s="12"/>
      <c r="B156" s="18" t="s">
        <v>19</v>
      </c>
      <c r="C156" s="14"/>
      <c r="D156" s="14"/>
      <c r="E156" s="14"/>
      <c r="F156" s="14"/>
      <c r="G156" s="14"/>
    </row>
    <row r="157" spans="1:7" ht="15.75" hidden="1" x14ac:dyDescent="0.25">
      <c r="A157" s="12"/>
      <c r="B157" s="18" t="s">
        <v>20</v>
      </c>
      <c r="C157" s="14"/>
      <c r="D157" s="14"/>
      <c r="E157" s="14"/>
      <c r="F157" s="14"/>
      <c r="G157" s="14"/>
    </row>
    <row r="158" spans="1:7" ht="15.75" hidden="1" x14ac:dyDescent="0.25">
      <c r="A158" s="12"/>
      <c r="B158" s="18" t="s">
        <v>21</v>
      </c>
      <c r="C158" s="14"/>
      <c r="D158" s="14"/>
      <c r="E158" s="14"/>
      <c r="F158" s="14"/>
      <c r="G158" s="14"/>
    </row>
    <row r="159" spans="1:7" ht="15.75" hidden="1" x14ac:dyDescent="0.25">
      <c r="A159" s="12" t="s">
        <v>121</v>
      </c>
      <c r="B159" s="17" t="s">
        <v>85</v>
      </c>
      <c r="C159" s="14"/>
      <c r="D159" s="14"/>
      <c r="E159" s="14"/>
      <c r="F159" s="14"/>
      <c r="G159" s="14"/>
    </row>
    <row r="160" spans="1:7" ht="15.75" hidden="1" x14ac:dyDescent="0.25">
      <c r="A160" s="12"/>
      <c r="B160" s="18" t="s">
        <v>16</v>
      </c>
      <c r="C160" s="14"/>
      <c r="D160" s="14"/>
      <c r="E160" s="14"/>
      <c r="F160" s="14"/>
      <c r="G160" s="14"/>
    </row>
    <row r="161" spans="1:7" ht="15.75" hidden="1" x14ac:dyDescent="0.25">
      <c r="A161" s="12"/>
      <c r="B161" s="18" t="s">
        <v>17</v>
      </c>
      <c r="C161" s="14"/>
      <c r="D161" s="14"/>
      <c r="E161" s="14"/>
      <c r="F161" s="14"/>
      <c r="G161" s="14"/>
    </row>
    <row r="162" spans="1:7" ht="15.75" hidden="1" x14ac:dyDescent="0.25">
      <c r="A162" s="12"/>
      <c r="B162" s="18" t="s">
        <v>18</v>
      </c>
      <c r="C162" s="14"/>
      <c r="D162" s="14"/>
      <c r="E162" s="14"/>
      <c r="F162" s="14"/>
      <c r="G162" s="14"/>
    </row>
    <row r="163" spans="1:7" ht="15.75" hidden="1" x14ac:dyDescent="0.25">
      <c r="A163" s="12"/>
      <c r="B163" s="18" t="s">
        <v>19</v>
      </c>
      <c r="C163" s="14"/>
      <c r="D163" s="14"/>
      <c r="E163" s="14"/>
      <c r="F163" s="14"/>
      <c r="G163" s="14"/>
    </row>
    <row r="164" spans="1:7" ht="15.75" hidden="1" x14ac:dyDescent="0.25">
      <c r="A164" s="12"/>
      <c r="B164" s="18" t="s">
        <v>20</v>
      </c>
      <c r="C164" s="14"/>
      <c r="D164" s="14"/>
      <c r="E164" s="14"/>
      <c r="F164" s="14"/>
      <c r="G164" s="14"/>
    </row>
    <row r="165" spans="1:7" ht="15.75" hidden="1" x14ac:dyDescent="0.25">
      <c r="A165" s="12"/>
      <c r="B165" s="18" t="s">
        <v>21</v>
      </c>
      <c r="C165" s="14"/>
      <c r="D165" s="14"/>
      <c r="E165" s="14"/>
      <c r="F165" s="14"/>
      <c r="G165" s="14"/>
    </row>
    <row r="166" spans="1:7" ht="30" hidden="1" customHeight="1" x14ac:dyDescent="0.25">
      <c r="A166" s="29" t="s">
        <v>122</v>
      </c>
      <c r="B166" s="30" t="s">
        <v>123</v>
      </c>
      <c r="C166" s="14"/>
      <c r="D166" s="14"/>
      <c r="E166" s="14"/>
      <c r="F166" s="14"/>
      <c r="G166" s="14"/>
    </row>
    <row r="167" spans="1:7" ht="15.75" hidden="1" x14ac:dyDescent="0.25">
      <c r="A167" s="12" t="s">
        <v>124</v>
      </c>
      <c r="B167" s="16" t="s">
        <v>81</v>
      </c>
      <c r="C167" s="14"/>
      <c r="D167" s="14"/>
      <c r="E167" s="14"/>
      <c r="F167" s="14"/>
      <c r="G167" s="14"/>
    </row>
    <row r="168" spans="1:7" ht="15.75" hidden="1" x14ac:dyDescent="0.25">
      <c r="A168" s="12" t="s">
        <v>125</v>
      </c>
      <c r="B168" s="17" t="s">
        <v>83</v>
      </c>
      <c r="C168" s="14"/>
      <c r="D168" s="14"/>
      <c r="E168" s="14"/>
      <c r="F168" s="14"/>
      <c r="G168" s="14"/>
    </row>
    <row r="169" spans="1:7" ht="15.75" hidden="1" x14ac:dyDescent="0.25">
      <c r="A169" s="12"/>
      <c r="B169" s="18" t="s">
        <v>16</v>
      </c>
      <c r="C169" s="14"/>
      <c r="D169" s="14"/>
      <c r="E169" s="14"/>
      <c r="F169" s="14"/>
      <c r="G169" s="14"/>
    </row>
    <row r="170" spans="1:7" ht="15.75" hidden="1" x14ac:dyDescent="0.25">
      <c r="A170" s="12"/>
      <c r="B170" s="18" t="s">
        <v>17</v>
      </c>
      <c r="C170" s="14"/>
      <c r="D170" s="14"/>
      <c r="E170" s="14"/>
      <c r="F170" s="14"/>
      <c r="G170" s="14"/>
    </row>
    <row r="171" spans="1:7" ht="15.75" hidden="1" x14ac:dyDescent="0.25">
      <c r="A171" s="12"/>
      <c r="B171" s="18" t="s">
        <v>18</v>
      </c>
      <c r="C171" s="14"/>
      <c r="D171" s="14"/>
      <c r="E171" s="14"/>
      <c r="F171" s="14"/>
      <c r="G171" s="14"/>
    </row>
    <row r="172" spans="1:7" ht="15.75" hidden="1" x14ac:dyDescent="0.25">
      <c r="A172" s="12"/>
      <c r="B172" s="18" t="s">
        <v>19</v>
      </c>
      <c r="C172" s="14"/>
      <c r="D172" s="14"/>
      <c r="E172" s="14"/>
      <c r="F172" s="14"/>
      <c r="G172" s="14"/>
    </row>
    <row r="173" spans="1:7" ht="15.75" hidden="1" x14ac:dyDescent="0.25">
      <c r="A173" s="12"/>
      <c r="B173" s="18" t="s">
        <v>20</v>
      </c>
      <c r="C173" s="14"/>
      <c r="D173" s="14"/>
      <c r="E173" s="14"/>
      <c r="F173" s="14"/>
      <c r="G173" s="14"/>
    </row>
    <row r="174" spans="1:7" ht="15.75" hidden="1" x14ac:dyDescent="0.25">
      <c r="A174" s="12"/>
      <c r="B174" s="18" t="s">
        <v>21</v>
      </c>
      <c r="C174" s="14"/>
      <c r="D174" s="14"/>
      <c r="E174" s="14"/>
      <c r="F174" s="14"/>
      <c r="G174" s="14"/>
    </row>
    <row r="175" spans="1:7" ht="15.75" hidden="1" x14ac:dyDescent="0.25">
      <c r="A175" s="12" t="s">
        <v>126</v>
      </c>
      <c r="B175" s="17" t="s">
        <v>85</v>
      </c>
      <c r="C175" s="14"/>
      <c r="D175" s="14"/>
      <c r="E175" s="14"/>
      <c r="F175" s="14"/>
      <c r="G175" s="14"/>
    </row>
    <row r="176" spans="1:7" ht="15.75" hidden="1" x14ac:dyDescent="0.25">
      <c r="A176" s="12"/>
      <c r="B176" s="18" t="s">
        <v>16</v>
      </c>
      <c r="C176" s="14"/>
      <c r="D176" s="14"/>
      <c r="E176" s="14"/>
      <c r="F176" s="14"/>
      <c r="G176" s="14"/>
    </row>
    <row r="177" spans="1:7" ht="15.75" hidden="1" x14ac:dyDescent="0.25">
      <c r="A177" s="12"/>
      <c r="B177" s="18" t="s">
        <v>17</v>
      </c>
      <c r="C177" s="14"/>
      <c r="D177" s="14"/>
      <c r="E177" s="14"/>
      <c r="F177" s="14"/>
      <c r="G177" s="14"/>
    </row>
    <row r="178" spans="1:7" ht="15.75" hidden="1" x14ac:dyDescent="0.25">
      <c r="A178" s="12"/>
      <c r="B178" s="18" t="s">
        <v>18</v>
      </c>
      <c r="C178" s="14"/>
      <c r="D178" s="14"/>
      <c r="E178" s="14"/>
      <c r="F178" s="14"/>
      <c r="G178" s="14"/>
    </row>
    <row r="179" spans="1:7" ht="15.75" hidden="1" x14ac:dyDescent="0.25">
      <c r="A179" s="12"/>
      <c r="B179" s="18" t="s">
        <v>19</v>
      </c>
      <c r="C179" s="14"/>
      <c r="D179" s="14"/>
      <c r="E179" s="14"/>
      <c r="F179" s="14"/>
      <c r="G179" s="14"/>
    </row>
    <row r="180" spans="1:7" ht="15.75" hidden="1" x14ac:dyDescent="0.25">
      <c r="A180" s="12"/>
      <c r="B180" s="18" t="s">
        <v>20</v>
      </c>
      <c r="C180" s="14"/>
      <c r="D180" s="14"/>
      <c r="E180" s="14"/>
      <c r="F180" s="14"/>
      <c r="G180" s="14"/>
    </row>
    <row r="181" spans="1:7" ht="15.75" hidden="1" x14ac:dyDescent="0.25">
      <c r="A181" s="12"/>
      <c r="B181" s="18" t="s">
        <v>21</v>
      </c>
      <c r="C181" s="14"/>
      <c r="D181" s="14"/>
      <c r="E181" s="14"/>
      <c r="F181" s="14"/>
      <c r="G181" s="14"/>
    </row>
    <row r="182" spans="1:7" ht="15.75" hidden="1" x14ac:dyDescent="0.25">
      <c r="A182" s="12" t="s">
        <v>127</v>
      </c>
      <c r="B182" s="16" t="s">
        <v>87</v>
      </c>
      <c r="C182" s="14"/>
      <c r="D182" s="14"/>
      <c r="E182" s="14"/>
      <c r="F182" s="14"/>
      <c r="G182" s="14"/>
    </row>
    <row r="183" spans="1:7" ht="15.75" hidden="1" x14ac:dyDescent="0.25">
      <c r="A183" s="12" t="s">
        <v>128</v>
      </c>
      <c r="B183" s="17" t="s">
        <v>83</v>
      </c>
      <c r="C183" s="14"/>
      <c r="D183" s="14"/>
      <c r="E183" s="14"/>
      <c r="F183" s="14"/>
      <c r="G183" s="14"/>
    </row>
    <row r="184" spans="1:7" ht="15.75" hidden="1" x14ac:dyDescent="0.25">
      <c r="A184" s="12"/>
      <c r="B184" s="18" t="s">
        <v>16</v>
      </c>
      <c r="C184" s="14"/>
      <c r="D184" s="14"/>
      <c r="E184" s="14"/>
      <c r="F184" s="14"/>
      <c r="G184" s="14"/>
    </row>
    <row r="185" spans="1:7" ht="15.75" hidden="1" x14ac:dyDescent="0.25">
      <c r="A185" s="12"/>
      <c r="B185" s="18" t="s">
        <v>17</v>
      </c>
      <c r="C185" s="14"/>
      <c r="D185" s="14"/>
      <c r="E185" s="14"/>
      <c r="F185" s="14"/>
      <c r="G185" s="14"/>
    </row>
    <row r="186" spans="1:7" ht="15.75" hidden="1" x14ac:dyDescent="0.25">
      <c r="A186" s="12"/>
      <c r="B186" s="18" t="s">
        <v>18</v>
      </c>
      <c r="C186" s="14"/>
      <c r="D186" s="14"/>
      <c r="E186" s="14"/>
      <c r="F186" s="14"/>
      <c r="G186" s="14"/>
    </row>
    <row r="187" spans="1:7" ht="15.75" hidden="1" x14ac:dyDescent="0.25">
      <c r="A187" s="12"/>
      <c r="B187" s="18" t="s">
        <v>19</v>
      </c>
      <c r="C187" s="14"/>
      <c r="D187" s="14"/>
      <c r="E187" s="14"/>
      <c r="F187" s="14"/>
      <c r="G187" s="14"/>
    </row>
    <row r="188" spans="1:7" ht="15.75" hidden="1" x14ac:dyDescent="0.25">
      <c r="A188" s="12"/>
      <c r="B188" s="18" t="s">
        <v>20</v>
      </c>
      <c r="C188" s="14"/>
      <c r="D188" s="14"/>
      <c r="E188" s="14"/>
      <c r="F188" s="14"/>
      <c r="G188" s="14"/>
    </row>
    <row r="189" spans="1:7" ht="15.75" hidden="1" x14ac:dyDescent="0.25">
      <c r="A189" s="12"/>
      <c r="B189" s="18" t="s">
        <v>21</v>
      </c>
      <c r="C189" s="14"/>
      <c r="D189" s="14"/>
      <c r="E189" s="14"/>
      <c r="F189" s="14"/>
      <c r="G189" s="14"/>
    </row>
    <row r="190" spans="1:7" ht="15.75" hidden="1" x14ac:dyDescent="0.25">
      <c r="A190" s="12" t="s">
        <v>129</v>
      </c>
      <c r="B190" s="17" t="s">
        <v>85</v>
      </c>
      <c r="C190" s="14"/>
      <c r="D190" s="14"/>
      <c r="E190" s="14"/>
      <c r="F190" s="14"/>
      <c r="G190" s="14"/>
    </row>
    <row r="191" spans="1:7" ht="15.75" hidden="1" x14ac:dyDescent="0.25">
      <c r="A191" s="12"/>
      <c r="B191" s="18" t="s">
        <v>16</v>
      </c>
      <c r="C191" s="14"/>
      <c r="D191" s="14"/>
      <c r="E191" s="14"/>
      <c r="F191" s="14"/>
      <c r="G191" s="14"/>
    </row>
    <row r="192" spans="1:7" ht="15.75" hidden="1" x14ac:dyDescent="0.25">
      <c r="A192" s="12"/>
      <c r="B192" s="18" t="s">
        <v>17</v>
      </c>
      <c r="C192" s="14"/>
      <c r="D192" s="14"/>
      <c r="E192" s="14"/>
      <c r="F192" s="14"/>
      <c r="G192" s="14"/>
    </row>
    <row r="193" spans="1:7" ht="15.75" hidden="1" x14ac:dyDescent="0.25">
      <c r="A193" s="12"/>
      <c r="B193" s="18" t="s">
        <v>18</v>
      </c>
      <c r="C193" s="14"/>
      <c r="D193" s="14"/>
      <c r="E193" s="14"/>
      <c r="F193" s="14"/>
      <c r="G193" s="14"/>
    </row>
    <row r="194" spans="1:7" ht="15.75" hidden="1" x14ac:dyDescent="0.25">
      <c r="A194" s="12"/>
      <c r="B194" s="18" t="s">
        <v>19</v>
      </c>
      <c r="C194" s="14"/>
      <c r="D194" s="14"/>
      <c r="E194" s="14"/>
      <c r="F194" s="14"/>
      <c r="G194" s="14"/>
    </row>
    <row r="195" spans="1:7" ht="15.75" hidden="1" x14ac:dyDescent="0.25">
      <c r="A195" s="12"/>
      <c r="B195" s="18" t="s">
        <v>20</v>
      </c>
      <c r="C195" s="14"/>
      <c r="D195" s="14"/>
      <c r="E195" s="14"/>
      <c r="F195" s="14"/>
      <c r="G195" s="14"/>
    </row>
    <row r="196" spans="1:7" ht="15.75" hidden="1" x14ac:dyDescent="0.25">
      <c r="A196" s="12"/>
      <c r="B196" s="18" t="s">
        <v>21</v>
      </c>
      <c r="C196" s="14"/>
      <c r="D196" s="14"/>
      <c r="E196" s="14"/>
      <c r="F196" s="14"/>
      <c r="G196" s="14"/>
    </row>
  </sheetData>
  <mergeCells count="3">
    <mergeCell ref="F1:G1"/>
    <mergeCell ref="A3:G3"/>
    <mergeCell ref="A4:G4"/>
  </mergeCells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="60" zoomScaleNormal="89" workbookViewId="0">
      <selection activeCell="A5" sqref="A5"/>
    </sheetView>
  </sheetViews>
  <sheetFormatPr defaultRowHeight="15.75" outlineLevelRow="1" x14ac:dyDescent="0.25"/>
  <cols>
    <col min="1" max="1" width="9.140625" style="1"/>
    <col min="2" max="2" width="66.85546875" style="2" customWidth="1"/>
    <col min="3" max="3" width="12.28515625" style="2" customWidth="1"/>
    <col min="4" max="4" width="14.42578125" style="2" customWidth="1"/>
    <col min="5" max="5" width="18.85546875" style="2" customWidth="1"/>
    <col min="6" max="7" width="22.7109375" style="2" customWidth="1"/>
    <col min="8" max="16384" width="9.140625" style="2"/>
  </cols>
  <sheetData>
    <row r="1" spans="1:7" ht="60" customHeight="1" x14ac:dyDescent="0.3">
      <c r="E1" s="3"/>
      <c r="F1" s="178" t="s">
        <v>297</v>
      </c>
      <c r="G1" s="178"/>
    </row>
    <row r="2" spans="1:7" x14ac:dyDescent="0.25">
      <c r="E2" s="31"/>
      <c r="F2" s="31"/>
      <c r="G2" s="31"/>
    </row>
    <row r="3" spans="1:7" ht="18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x14ac:dyDescent="0.25">
      <c r="A4" s="176" t="s">
        <v>349</v>
      </c>
      <c r="B4" s="176"/>
      <c r="C4" s="176"/>
      <c r="D4" s="176"/>
      <c r="E4" s="176"/>
      <c r="F4" s="176"/>
      <c r="G4" s="176"/>
    </row>
    <row r="5" spans="1:7" s="6" customFormat="1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9" customFormat="1" ht="12.75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x14ac:dyDescent="0.25">
      <c r="A7" s="10" t="s">
        <v>130</v>
      </c>
      <c r="B7" s="11" t="s">
        <v>131</v>
      </c>
      <c r="C7" s="118"/>
      <c r="D7" s="118"/>
      <c r="E7" s="118">
        <v>0</v>
      </c>
      <c r="F7" s="118">
        <v>0</v>
      </c>
      <c r="G7" s="118">
        <v>0</v>
      </c>
    </row>
    <row r="8" spans="1:7" x14ac:dyDescent="0.25">
      <c r="A8" s="12" t="s">
        <v>132</v>
      </c>
      <c r="B8" s="13" t="s">
        <v>133</v>
      </c>
      <c r="C8" s="121"/>
      <c r="D8" s="121"/>
      <c r="E8" s="121">
        <v>0</v>
      </c>
      <c r="F8" s="121">
        <v>0</v>
      </c>
      <c r="G8" s="121">
        <v>0</v>
      </c>
    </row>
    <row r="9" spans="1:7" hidden="1" outlineLevel="1" x14ac:dyDescent="0.25">
      <c r="A9" s="12"/>
      <c r="B9" s="32" t="s">
        <v>134</v>
      </c>
      <c r="C9" s="121"/>
      <c r="D9" s="121"/>
      <c r="E9" s="121"/>
      <c r="F9" s="121"/>
      <c r="G9" s="121"/>
    </row>
    <row r="10" spans="1:7" hidden="1" outlineLevel="1" x14ac:dyDescent="0.25">
      <c r="A10" s="12"/>
      <c r="B10" s="32" t="s">
        <v>135</v>
      </c>
      <c r="C10" s="121"/>
      <c r="D10" s="121"/>
      <c r="E10" s="121"/>
      <c r="F10" s="121"/>
      <c r="G10" s="121"/>
    </row>
    <row r="11" spans="1:7" hidden="1" outlineLevel="1" x14ac:dyDescent="0.25">
      <c r="A11" s="12"/>
      <c r="B11" s="32" t="s">
        <v>136</v>
      </c>
      <c r="C11" s="121"/>
      <c r="D11" s="121"/>
      <c r="E11" s="121"/>
      <c r="F11" s="121"/>
      <c r="G11" s="121"/>
    </row>
    <row r="12" spans="1:7" hidden="1" outlineLevel="1" x14ac:dyDescent="0.25">
      <c r="A12" s="12"/>
      <c r="B12" s="32" t="s">
        <v>137</v>
      </c>
      <c r="C12" s="118"/>
      <c r="D12" s="118"/>
      <c r="E12" s="118"/>
      <c r="F12" s="127"/>
      <c r="G12" s="128"/>
    </row>
    <row r="13" spans="1:7" hidden="1" outlineLevel="1" x14ac:dyDescent="0.25">
      <c r="A13" s="12"/>
      <c r="B13" s="32" t="s">
        <v>138</v>
      </c>
      <c r="C13" s="118"/>
      <c r="D13" s="118"/>
      <c r="E13" s="118"/>
      <c r="F13" s="127"/>
      <c r="G13" s="128"/>
    </row>
    <row r="14" spans="1:7" s="33" customFormat="1" collapsed="1" x14ac:dyDescent="0.25">
      <c r="A14" s="10" t="s">
        <v>139</v>
      </c>
      <c r="B14" s="13" t="s">
        <v>140</v>
      </c>
      <c r="C14" s="118"/>
      <c r="D14" s="118"/>
      <c r="E14" s="118">
        <v>0</v>
      </c>
      <c r="F14" s="118">
        <v>0</v>
      </c>
      <c r="G14" s="118">
        <v>0</v>
      </c>
    </row>
    <row r="15" spans="1:7" hidden="1" outlineLevel="1" x14ac:dyDescent="0.25">
      <c r="A15" s="12"/>
      <c r="B15" s="32" t="s">
        <v>134</v>
      </c>
      <c r="C15" s="121"/>
      <c r="D15" s="121"/>
      <c r="E15" s="121"/>
      <c r="F15" s="121"/>
      <c r="G15" s="121"/>
    </row>
    <row r="16" spans="1:7" hidden="1" outlineLevel="1" x14ac:dyDescent="0.25">
      <c r="A16" s="12"/>
      <c r="B16" s="32" t="s">
        <v>135</v>
      </c>
      <c r="C16" s="121"/>
      <c r="D16" s="121"/>
      <c r="E16" s="121"/>
      <c r="F16" s="121"/>
      <c r="G16" s="121"/>
    </row>
    <row r="17" spans="1:7" hidden="1" outlineLevel="1" x14ac:dyDescent="0.25">
      <c r="A17" s="12"/>
      <c r="B17" s="32" t="s">
        <v>136</v>
      </c>
      <c r="C17" s="121"/>
      <c r="D17" s="121"/>
      <c r="E17" s="121"/>
      <c r="F17" s="121"/>
      <c r="G17" s="121"/>
    </row>
    <row r="18" spans="1:7" hidden="1" outlineLevel="1" x14ac:dyDescent="0.25">
      <c r="A18" s="12"/>
      <c r="B18" s="32" t="s">
        <v>137</v>
      </c>
      <c r="C18" s="121"/>
      <c r="D18" s="121"/>
      <c r="E18" s="121"/>
      <c r="F18" s="121"/>
      <c r="G18" s="121"/>
    </row>
    <row r="19" spans="1:7" hidden="1" outlineLevel="1" x14ac:dyDescent="0.25">
      <c r="A19" s="12"/>
      <c r="B19" s="32" t="s">
        <v>138</v>
      </c>
      <c r="C19" s="121"/>
      <c r="D19" s="121"/>
      <c r="E19" s="121"/>
      <c r="F19" s="121"/>
      <c r="G19" s="121"/>
    </row>
    <row r="20" spans="1:7" collapsed="1" x14ac:dyDescent="0.25">
      <c r="A20" s="12" t="s">
        <v>141</v>
      </c>
      <c r="B20" s="13" t="s">
        <v>142</v>
      </c>
      <c r="C20" s="121"/>
      <c r="D20" s="121"/>
      <c r="E20" s="121">
        <v>0</v>
      </c>
      <c r="F20" s="121">
        <v>0</v>
      </c>
      <c r="G20" s="121">
        <v>0</v>
      </c>
    </row>
    <row r="21" spans="1:7" hidden="1" outlineLevel="1" x14ac:dyDescent="0.25">
      <c r="A21" s="12"/>
      <c r="B21" s="32" t="s">
        <v>134</v>
      </c>
      <c r="C21" s="121"/>
      <c r="D21" s="121"/>
      <c r="E21" s="121"/>
      <c r="F21" s="121"/>
      <c r="G21" s="121"/>
    </row>
    <row r="22" spans="1:7" hidden="1" outlineLevel="1" x14ac:dyDescent="0.25">
      <c r="A22" s="12"/>
      <c r="B22" s="32" t="s">
        <v>135</v>
      </c>
      <c r="C22" s="121"/>
      <c r="D22" s="121"/>
      <c r="E22" s="121"/>
      <c r="F22" s="121"/>
      <c r="G22" s="121"/>
    </row>
    <row r="23" spans="1:7" hidden="1" outlineLevel="1" x14ac:dyDescent="0.25">
      <c r="A23" s="12"/>
      <c r="B23" s="32" t="s">
        <v>136</v>
      </c>
      <c r="C23" s="121"/>
      <c r="D23" s="121"/>
      <c r="E23" s="121"/>
      <c r="F23" s="121"/>
      <c r="G23" s="121"/>
    </row>
    <row r="24" spans="1:7" hidden="1" outlineLevel="1" x14ac:dyDescent="0.25">
      <c r="A24" s="12"/>
      <c r="B24" s="32" t="s">
        <v>137</v>
      </c>
      <c r="C24" s="121"/>
      <c r="D24" s="121"/>
      <c r="E24" s="121"/>
      <c r="F24" s="121"/>
      <c r="G24" s="121"/>
    </row>
    <row r="25" spans="1:7" hidden="1" outlineLevel="1" x14ac:dyDescent="0.25">
      <c r="A25" s="12"/>
      <c r="B25" s="32" t="s">
        <v>138</v>
      </c>
      <c r="C25" s="121"/>
      <c r="D25" s="121"/>
      <c r="E25" s="121"/>
      <c r="F25" s="121"/>
      <c r="G25" s="121"/>
    </row>
    <row r="26" spans="1:7" collapsed="1" x14ac:dyDescent="0.25">
      <c r="A26" s="22"/>
    </row>
    <row r="27" spans="1:7" x14ac:dyDescent="0.25">
      <c r="A27" s="22"/>
    </row>
    <row r="28" spans="1:7" x14ac:dyDescent="0.25">
      <c r="A28" s="24"/>
    </row>
    <row r="31" spans="1:7" x14ac:dyDescent="0.25">
      <c r="B31" s="25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view="pageBreakPreview" topLeftCell="D1" zoomScale="68" zoomScaleNormal="100" zoomScaleSheetLayoutView="68" workbookViewId="0">
      <selection activeCell="E54" sqref="E54"/>
    </sheetView>
  </sheetViews>
  <sheetFormatPr defaultRowHeight="15.75" outlineLevelRow="1" x14ac:dyDescent="0.25"/>
  <cols>
    <col min="1" max="1" width="9.140625" style="1"/>
    <col min="2" max="2" width="74.28515625" style="2" customWidth="1"/>
    <col min="3" max="3" width="12.28515625" style="2" customWidth="1"/>
    <col min="4" max="4" width="14.42578125" style="2" customWidth="1"/>
    <col min="5" max="5" width="18.85546875" style="2" customWidth="1"/>
    <col min="6" max="7" width="22.7109375" style="2" customWidth="1"/>
    <col min="8" max="16384" width="9.140625" style="2"/>
  </cols>
  <sheetData>
    <row r="1" spans="1:7" ht="60" customHeight="1" x14ac:dyDescent="0.3">
      <c r="E1" s="3"/>
      <c r="F1" s="178" t="s">
        <v>297</v>
      </c>
      <c r="G1" s="178"/>
    </row>
    <row r="2" spans="1:7" ht="18.75" x14ac:dyDescent="0.3">
      <c r="E2" s="3"/>
      <c r="F2" s="90"/>
      <c r="G2" s="90"/>
    </row>
    <row r="3" spans="1:7" ht="18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x14ac:dyDescent="0.25">
      <c r="A4" s="176" t="s">
        <v>348</v>
      </c>
      <c r="B4" s="176"/>
      <c r="C4" s="176"/>
      <c r="D4" s="176"/>
      <c r="E4" s="176"/>
      <c r="F4" s="176"/>
      <c r="G4" s="176"/>
    </row>
    <row r="5" spans="1:7" s="6" customFormat="1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9" customFormat="1" ht="12.75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47.25" x14ac:dyDescent="0.25">
      <c r="A7" s="34" t="s">
        <v>143</v>
      </c>
      <c r="B7" s="35" t="s">
        <v>144</v>
      </c>
      <c r="C7" s="118"/>
      <c r="D7" s="118"/>
      <c r="E7" s="118"/>
      <c r="F7" s="118"/>
      <c r="G7" s="118"/>
    </row>
    <row r="8" spans="1:7" ht="31.5" x14ac:dyDescent="0.25">
      <c r="A8" s="12" t="s">
        <v>145</v>
      </c>
      <c r="B8" s="30" t="s">
        <v>146</v>
      </c>
      <c r="C8" s="121"/>
      <c r="D8" s="121"/>
      <c r="E8" s="121"/>
      <c r="F8" s="121"/>
      <c r="G8" s="121"/>
    </row>
    <row r="9" spans="1:7" x14ac:dyDescent="0.25">
      <c r="A9" s="12" t="s">
        <v>147</v>
      </c>
      <c r="B9" s="16" t="s">
        <v>148</v>
      </c>
      <c r="C9" s="121"/>
      <c r="D9" s="121"/>
      <c r="E9" s="121"/>
      <c r="F9" s="121"/>
      <c r="G9" s="121"/>
    </row>
    <row r="10" spans="1:7" x14ac:dyDescent="0.25">
      <c r="A10" s="12"/>
      <c r="B10" s="36" t="s">
        <v>149</v>
      </c>
      <c r="C10" s="129"/>
      <c r="D10" s="129"/>
      <c r="E10" s="129"/>
      <c r="F10" s="129"/>
      <c r="G10" s="130"/>
    </row>
    <row r="11" spans="1:7" x14ac:dyDescent="0.25">
      <c r="A11" s="12"/>
      <c r="B11" s="36" t="s">
        <v>150</v>
      </c>
      <c r="C11" s="121">
        <v>2020</v>
      </c>
      <c r="D11" s="124">
        <v>25</v>
      </c>
      <c r="E11" s="121">
        <v>1</v>
      </c>
      <c r="F11" s="124">
        <v>25</v>
      </c>
      <c r="G11" s="123">
        <f>361571.67/1000</f>
        <v>361.57166999999998</v>
      </c>
    </row>
    <row r="12" spans="1:7" x14ac:dyDescent="0.25">
      <c r="A12" s="12"/>
      <c r="B12" s="36" t="s">
        <v>150</v>
      </c>
      <c r="C12" s="121">
        <v>2020</v>
      </c>
      <c r="D12" s="124">
        <v>40</v>
      </c>
      <c r="E12" s="121">
        <v>1</v>
      </c>
      <c r="F12" s="124">
        <v>40</v>
      </c>
      <c r="G12" s="123">
        <f>398487.59/1000</f>
        <v>398.48759000000001</v>
      </c>
    </row>
    <row r="13" spans="1:7" x14ac:dyDescent="0.25">
      <c r="A13" s="12"/>
      <c r="B13" s="36" t="s">
        <v>150</v>
      </c>
      <c r="C13" s="121">
        <v>2020</v>
      </c>
      <c r="D13" s="124">
        <v>63</v>
      </c>
      <c r="E13" s="121">
        <v>1</v>
      </c>
      <c r="F13" s="124">
        <v>63</v>
      </c>
      <c r="G13" s="123">
        <f>438633.49/1000</f>
        <v>438.63348999999999</v>
      </c>
    </row>
    <row r="14" spans="1:7" x14ac:dyDescent="0.25">
      <c r="A14" s="12"/>
      <c r="B14" s="36" t="s">
        <v>343</v>
      </c>
      <c r="C14" s="121">
        <v>2020</v>
      </c>
      <c r="D14" s="124">
        <v>100</v>
      </c>
      <c r="E14" s="121">
        <v>1</v>
      </c>
      <c r="F14" s="124">
        <v>100</v>
      </c>
      <c r="G14" s="123">
        <f>456086.03/1000</f>
        <v>456.08603000000005</v>
      </c>
    </row>
    <row r="15" spans="1:7" x14ac:dyDescent="0.25">
      <c r="A15" s="12"/>
      <c r="B15" s="36" t="s">
        <v>151</v>
      </c>
      <c r="C15" s="121">
        <v>2020</v>
      </c>
      <c r="D15" s="124">
        <v>160</v>
      </c>
      <c r="E15" s="121">
        <v>1</v>
      </c>
      <c r="F15" s="124">
        <v>160</v>
      </c>
      <c r="G15" s="123">
        <f>485045.79/1000</f>
        <v>485.04578999999995</v>
      </c>
    </row>
    <row r="16" spans="1:7" x14ac:dyDescent="0.25">
      <c r="A16" s="12"/>
      <c r="B16" s="36" t="s">
        <v>152</v>
      </c>
      <c r="C16" s="121">
        <v>2020</v>
      </c>
      <c r="D16" s="124">
        <v>250</v>
      </c>
      <c r="E16" s="121">
        <v>1</v>
      </c>
      <c r="F16" s="124">
        <v>250</v>
      </c>
      <c r="G16" s="123">
        <f>614786.16/1000</f>
        <v>614.78616</v>
      </c>
    </row>
    <row r="17" spans="1:7" x14ac:dyDescent="0.25">
      <c r="A17" s="12"/>
      <c r="B17" s="36" t="s">
        <v>152</v>
      </c>
      <c r="C17" s="121">
        <v>2020</v>
      </c>
      <c r="D17" s="124">
        <v>400</v>
      </c>
      <c r="E17" s="121">
        <v>1</v>
      </c>
      <c r="F17" s="124">
        <v>400</v>
      </c>
      <c r="G17" s="123">
        <f>886920.53/1000</f>
        <v>886.92052999999999</v>
      </c>
    </row>
    <row r="18" spans="1:7" x14ac:dyDescent="0.25">
      <c r="A18" s="12"/>
      <c r="B18" s="36" t="s">
        <v>153</v>
      </c>
      <c r="C18" s="121">
        <v>2020</v>
      </c>
      <c r="D18" s="124">
        <v>630</v>
      </c>
      <c r="E18" s="121">
        <v>1</v>
      </c>
      <c r="F18" s="124">
        <v>630</v>
      </c>
      <c r="G18" s="123">
        <f>1041199.17/1000</f>
        <v>1041.1991700000001</v>
      </c>
    </row>
    <row r="19" spans="1:7" x14ac:dyDescent="0.25">
      <c r="A19" s="12"/>
      <c r="B19" s="36" t="s">
        <v>346</v>
      </c>
      <c r="C19" s="121">
        <v>2020</v>
      </c>
      <c r="D19" s="121">
        <v>10</v>
      </c>
      <c r="E19" s="121"/>
      <c r="F19" s="124">
        <v>1260</v>
      </c>
      <c r="G19" s="123">
        <f>5958.688</f>
        <v>5958.6880000000001</v>
      </c>
    </row>
    <row r="20" spans="1:7" hidden="1" x14ac:dyDescent="0.25">
      <c r="A20" s="12"/>
      <c r="B20" s="36" t="s">
        <v>154</v>
      </c>
      <c r="C20" s="118"/>
      <c r="D20" s="118"/>
      <c r="E20" s="118"/>
      <c r="F20" s="127"/>
      <c r="G20" s="131"/>
    </row>
    <row r="21" spans="1:7" x14ac:dyDescent="0.25">
      <c r="A21" s="12" t="s">
        <v>155</v>
      </c>
      <c r="B21" s="16" t="s">
        <v>156</v>
      </c>
      <c r="C21" s="121"/>
      <c r="D21" s="121"/>
      <c r="E21" s="121">
        <v>0</v>
      </c>
      <c r="F21" s="121">
        <v>0</v>
      </c>
      <c r="G21" s="123">
        <v>0</v>
      </c>
    </row>
    <row r="22" spans="1:7" hidden="1" outlineLevel="1" x14ac:dyDescent="0.25">
      <c r="A22" s="12" t="s">
        <v>157</v>
      </c>
      <c r="B22" s="36" t="s">
        <v>149</v>
      </c>
      <c r="C22" s="121"/>
      <c r="D22" s="121"/>
      <c r="E22" s="121"/>
      <c r="F22" s="121"/>
      <c r="G22" s="123"/>
    </row>
    <row r="23" spans="1:7" hidden="1" outlineLevel="1" x14ac:dyDescent="0.25">
      <c r="A23" s="12" t="s">
        <v>158</v>
      </c>
      <c r="B23" s="36" t="s">
        <v>150</v>
      </c>
      <c r="C23" s="121"/>
      <c r="D23" s="121"/>
      <c r="E23" s="121"/>
      <c r="F23" s="121"/>
      <c r="G23" s="123"/>
    </row>
    <row r="24" spans="1:7" hidden="1" outlineLevel="1" x14ac:dyDescent="0.25">
      <c r="A24" s="12" t="s">
        <v>159</v>
      </c>
      <c r="B24" s="36" t="s">
        <v>151</v>
      </c>
      <c r="C24" s="121"/>
      <c r="D24" s="121"/>
      <c r="E24" s="121"/>
      <c r="F24" s="121"/>
      <c r="G24" s="123"/>
    </row>
    <row r="25" spans="1:7" hidden="1" outlineLevel="1" x14ac:dyDescent="0.25">
      <c r="A25" s="12" t="s">
        <v>160</v>
      </c>
      <c r="B25" s="36" t="s">
        <v>152</v>
      </c>
      <c r="C25" s="121"/>
      <c r="D25" s="121"/>
      <c r="E25" s="121"/>
      <c r="F25" s="121"/>
      <c r="G25" s="121"/>
    </row>
    <row r="26" spans="1:7" hidden="1" outlineLevel="1" x14ac:dyDescent="0.25">
      <c r="A26" s="12" t="s">
        <v>161</v>
      </c>
      <c r="B26" s="36" t="s">
        <v>153</v>
      </c>
      <c r="C26" s="121"/>
      <c r="D26" s="121"/>
      <c r="E26" s="121"/>
      <c r="F26" s="121"/>
      <c r="G26" s="121"/>
    </row>
    <row r="27" spans="1:7" hidden="1" outlineLevel="1" x14ac:dyDescent="0.25">
      <c r="A27" s="12" t="s">
        <v>162</v>
      </c>
      <c r="B27" s="36" t="s">
        <v>154</v>
      </c>
      <c r="C27" s="121"/>
      <c r="D27" s="121"/>
      <c r="E27" s="121"/>
      <c r="F27" s="121"/>
      <c r="G27" s="121"/>
    </row>
    <row r="28" spans="1:7" collapsed="1" x14ac:dyDescent="0.25">
      <c r="A28" s="22"/>
    </row>
    <row r="29" spans="1:7" x14ac:dyDescent="0.25">
      <c r="A29" s="22"/>
    </row>
    <row r="30" spans="1:7" x14ac:dyDescent="0.25">
      <c r="A30" s="24"/>
    </row>
    <row r="33" spans="2:2" x14ac:dyDescent="0.25">
      <c r="B33" s="25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E28" zoomScale="80" zoomScaleNormal="100" zoomScaleSheetLayoutView="80" workbookViewId="0">
      <selection activeCell="G37" sqref="G37"/>
    </sheetView>
  </sheetViews>
  <sheetFormatPr defaultRowHeight="15" outlineLevelRow="1" x14ac:dyDescent="0.25"/>
  <cols>
    <col min="1" max="1" width="7.28515625" customWidth="1"/>
    <col min="2" max="2" width="70.140625" customWidth="1"/>
    <col min="3" max="3" width="10.42578125" customWidth="1"/>
    <col min="4" max="4" width="12.7109375" customWidth="1"/>
    <col min="5" max="5" width="17.7109375" customWidth="1"/>
    <col min="6" max="7" width="22.7109375" customWidth="1"/>
  </cols>
  <sheetData>
    <row r="1" spans="1:7" ht="48.75" customHeight="1" x14ac:dyDescent="0.3">
      <c r="A1" s="1"/>
      <c r="B1" s="2"/>
      <c r="C1" s="2"/>
      <c r="D1" s="2"/>
      <c r="E1" s="3"/>
      <c r="F1" s="178" t="s">
        <v>297</v>
      </c>
      <c r="G1" s="178"/>
    </row>
    <row r="2" spans="1:7" ht="18.75" x14ac:dyDescent="0.3">
      <c r="A2" s="1"/>
      <c r="B2" s="2"/>
      <c r="C2" s="2"/>
      <c r="D2" s="2"/>
      <c r="E2" s="3"/>
      <c r="F2" s="106"/>
      <c r="G2" s="106"/>
    </row>
    <row r="3" spans="1:7" ht="18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x14ac:dyDescent="0.25">
      <c r="A4" s="176" t="s">
        <v>347</v>
      </c>
      <c r="B4" s="176"/>
      <c r="C4" s="176"/>
      <c r="D4" s="176"/>
      <c r="E4" s="176"/>
      <c r="F4" s="176"/>
      <c r="G4" s="176"/>
    </row>
    <row r="5" spans="1:7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47.25" x14ac:dyDescent="0.25">
      <c r="A7" s="34" t="s">
        <v>143</v>
      </c>
      <c r="B7" s="35" t="s">
        <v>144</v>
      </c>
      <c r="C7" s="118"/>
      <c r="D7" s="118"/>
      <c r="E7" s="118"/>
      <c r="F7" s="118"/>
      <c r="G7" s="118"/>
    </row>
    <row r="8" spans="1:7" ht="33.75" customHeight="1" x14ac:dyDescent="0.25">
      <c r="A8" s="12" t="s">
        <v>145</v>
      </c>
      <c r="B8" s="117" t="s">
        <v>146</v>
      </c>
      <c r="C8" s="121"/>
      <c r="D8" s="121"/>
      <c r="E8" s="121"/>
      <c r="F8" s="121"/>
      <c r="G8" s="121"/>
    </row>
    <row r="9" spans="1:7" ht="15.75" x14ac:dyDescent="0.25">
      <c r="A9" s="12" t="s">
        <v>147</v>
      </c>
      <c r="B9" s="16" t="s">
        <v>148</v>
      </c>
      <c r="C9" s="121"/>
      <c r="D9" s="121"/>
      <c r="E9" s="121"/>
      <c r="F9" s="121"/>
      <c r="G9" s="121"/>
    </row>
    <row r="10" spans="1:7" ht="15.75" x14ac:dyDescent="0.25">
      <c r="A10" s="12"/>
      <c r="B10" s="36" t="s">
        <v>149</v>
      </c>
      <c r="C10" s="129"/>
      <c r="D10" s="129"/>
      <c r="E10" s="129"/>
      <c r="F10" s="129"/>
      <c r="G10" s="130"/>
    </row>
    <row r="11" spans="1:7" ht="15.75" x14ac:dyDescent="0.25">
      <c r="A11" s="12"/>
      <c r="B11" s="36" t="s">
        <v>150</v>
      </c>
      <c r="C11" s="121">
        <v>2020</v>
      </c>
      <c r="D11" s="124">
        <v>25</v>
      </c>
      <c r="E11" s="121">
        <v>1</v>
      </c>
      <c r="F11" s="124">
        <v>25</v>
      </c>
      <c r="G11" s="123">
        <f>361571.67/1000</f>
        <v>361.57166999999998</v>
      </c>
    </row>
    <row r="12" spans="1:7" ht="15.75" x14ac:dyDescent="0.25">
      <c r="A12" s="12"/>
      <c r="B12" s="36" t="s">
        <v>150</v>
      </c>
      <c r="C12" s="121">
        <v>2020</v>
      </c>
      <c r="D12" s="124">
        <v>40</v>
      </c>
      <c r="E12" s="121">
        <v>1</v>
      </c>
      <c r="F12" s="124">
        <v>40</v>
      </c>
      <c r="G12" s="123">
        <f>398487.59/1000</f>
        <v>398.48759000000001</v>
      </c>
    </row>
    <row r="13" spans="1:7" ht="15.75" x14ac:dyDescent="0.25">
      <c r="A13" s="12"/>
      <c r="B13" s="36" t="s">
        <v>150</v>
      </c>
      <c r="C13" s="121">
        <v>2020</v>
      </c>
      <c r="D13" s="124">
        <v>63</v>
      </c>
      <c r="E13" s="121">
        <v>1</v>
      </c>
      <c r="F13" s="124">
        <v>63</v>
      </c>
      <c r="G13" s="123">
        <f>438633.49/1000</f>
        <v>438.63348999999999</v>
      </c>
    </row>
    <row r="14" spans="1:7" ht="15.75" x14ac:dyDescent="0.25">
      <c r="A14" s="12"/>
      <c r="B14" s="36" t="s">
        <v>343</v>
      </c>
      <c r="C14" s="121">
        <v>2020</v>
      </c>
      <c r="D14" s="124">
        <v>100</v>
      </c>
      <c r="E14" s="121">
        <v>1</v>
      </c>
      <c r="F14" s="124">
        <v>100</v>
      </c>
      <c r="G14" s="123">
        <f>456086.03/1000</f>
        <v>456.08603000000005</v>
      </c>
    </row>
    <row r="15" spans="1:7" ht="15.75" x14ac:dyDescent="0.25">
      <c r="A15" s="12"/>
      <c r="B15" s="36" t="s">
        <v>151</v>
      </c>
      <c r="C15" s="121">
        <v>2020</v>
      </c>
      <c r="D15" s="124">
        <v>160</v>
      </c>
      <c r="E15" s="121">
        <v>1</v>
      </c>
      <c r="F15" s="124">
        <v>160</v>
      </c>
      <c r="G15" s="123">
        <f>485045.79/1000</f>
        <v>485.04578999999995</v>
      </c>
    </row>
    <row r="16" spans="1:7" ht="15.75" x14ac:dyDescent="0.25">
      <c r="A16" s="12"/>
      <c r="B16" s="36" t="s">
        <v>152</v>
      </c>
      <c r="C16" s="121">
        <v>2020</v>
      </c>
      <c r="D16" s="124">
        <v>250</v>
      </c>
      <c r="E16" s="121">
        <v>1</v>
      </c>
      <c r="F16" s="124">
        <v>250</v>
      </c>
      <c r="G16" s="123">
        <f>614786.16/1000</f>
        <v>614.78616</v>
      </c>
    </row>
    <row r="17" spans="1:7" ht="15.75" x14ac:dyDescent="0.25">
      <c r="A17" s="12"/>
      <c r="B17" s="36" t="s">
        <v>152</v>
      </c>
      <c r="C17" s="121">
        <v>2020</v>
      </c>
      <c r="D17" s="124">
        <v>400</v>
      </c>
      <c r="E17" s="121">
        <v>1</v>
      </c>
      <c r="F17" s="124">
        <v>400</v>
      </c>
      <c r="G17" s="123">
        <f>886920.53/1000</f>
        <v>886.92052999999999</v>
      </c>
    </row>
    <row r="18" spans="1:7" ht="15.75" x14ac:dyDescent="0.25">
      <c r="A18" s="12"/>
      <c r="B18" s="36" t="s">
        <v>153</v>
      </c>
      <c r="C18" s="121">
        <v>2020</v>
      </c>
      <c r="D18" s="124">
        <v>630</v>
      </c>
      <c r="E18" s="121">
        <v>1</v>
      </c>
      <c r="F18" s="124">
        <v>630</v>
      </c>
      <c r="G18" s="123">
        <f>1041199.17/1000</f>
        <v>1041.1991700000001</v>
      </c>
    </row>
    <row r="19" spans="1:7" ht="15.75" x14ac:dyDescent="0.25">
      <c r="A19" s="12"/>
      <c r="B19" s="36" t="s">
        <v>310</v>
      </c>
      <c r="C19" s="121">
        <v>2020</v>
      </c>
      <c r="D19" s="121">
        <v>10</v>
      </c>
      <c r="E19" s="121"/>
      <c r="F19" s="124"/>
      <c r="G19" s="123">
        <v>298.89999999999998</v>
      </c>
    </row>
    <row r="20" spans="1:7" ht="15.75" hidden="1" x14ac:dyDescent="0.25">
      <c r="A20" s="12"/>
      <c r="B20" s="36" t="s">
        <v>154</v>
      </c>
      <c r="C20" s="118"/>
      <c r="D20" s="118"/>
      <c r="E20" s="118"/>
      <c r="F20" s="127"/>
      <c r="G20" s="131"/>
    </row>
    <row r="21" spans="1:7" ht="15.75" x14ac:dyDescent="0.25">
      <c r="A21" s="12" t="s">
        <v>155</v>
      </c>
      <c r="B21" s="16" t="s">
        <v>156</v>
      </c>
      <c r="C21" s="121"/>
      <c r="D21" s="121"/>
      <c r="E21" s="121"/>
      <c r="F21" s="121"/>
      <c r="G21" s="123"/>
    </row>
    <row r="22" spans="1:7" ht="15.75" hidden="1" outlineLevel="1" x14ac:dyDescent="0.25">
      <c r="A22" s="12" t="s">
        <v>157</v>
      </c>
      <c r="B22" s="36" t="s">
        <v>149</v>
      </c>
      <c r="C22" s="121"/>
      <c r="D22" s="121"/>
      <c r="E22" s="121"/>
      <c r="F22" s="121"/>
      <c r="G22" s="123"/>
    </row>
    <row r="23" spans="1:7" ht="15.75" hidden="1" outlineLevel="1" x14ac:dyDescent="0.25">
      <c r="A23" s="12" t="s">
        <v>158</v>
      </c>
      <c r="B23" s="36" t="s">
        <v>150</v>
      </c>
      <c r="C23" s="121"/>
      <c r="D23" s="121"/>
      <c r="E23" s="121"/>
      <c r="F23" s="121"/>
      <c r="G23" s="123"/>
    </row>
    <row r="24" spans="1:7" ht="15.75" hidden="1" outlineLevel="1" x14ac:dyDescent="0.25">
      <c r="A24" s="12" t="s">
        <v>159</v>
      </c>
      <c r="B24" s="36" t="s">
        <v>151</v>
      </c>
      <c r="C24" s="121"/>
      <c r="D24" s="121"/>
      <c r="E24" s="121"/>
      <c r="F24" s="121"/>
      <c r="G24" s="123"/>
    </row>
    <row r="25" spans="1:7" ht="15.75" hidden="1" outlineLevel="1" x14ac:dyDescent="0.25">
      <c r="A25" s="12" t="s">
        <v>160</v>
      </c>
      <c r="B25" s="36" t="s">
        <v>152</v>
      </c>
      <c r="C25" s="121"/>
      <c r="D25" s="121"/>
      <c r="E25" s="121"/>
      <c r="F25" s="121"/>
      <c r="G25" s="121"/>
    </row>
    <row r="26" spans="1:7" ht="15.75" hidden="1" outlineLevel="1" x14ac:dyDescent="0.25">
      <c r="A26" s="12" t="s">
        <v>161</v>
      </c>
      <c r="B26" s="36" t="s">
        <v>153</v>
      </c>
      <c r="C26" s="121"/>
      <c r="D26" s="121"/>
      <c r="E26" s="121"/>
      <c r="F26" s="121"/>
      <c r="G26" s="121"/>
    </row>
    <row r="27" spans="1:7" ht="15.75" hidden="1" outlineLevel="1" x14ac:dyDescent="0.25">
      <c r="A27" s="12" t="s">
        <v>162</v>
      </c>
      <c r="B27" s="36" t="s">
        <v>154</v>
      </c>
      <c r="C27" s="121"/>
      <c r="D27" s="121"/>
      <c r="E27" s="121"/>
      <c r="F27" s="121"/>
      <c r="G27" s="121"/>
    </row>
    <row r="28" spans="1:7" collapsed="1" x14ac:dyDescent="0.25"/>
  </sheetData>
  <mergeCells count="3">
    <mergeCell ref="F1:G1"/>
    <mergeCell ref="A3:G3"/>
    <mergeCell ref="A4:G4"/>
  </mergeCells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="60" zoomScaleNormal="100" workbookViewId="0">
      <selection activeCell="P40" sqref="P40"/>
    </sheetView>
  </sheetViews>
  <sheetFormatPr defaultRowHeight="15.75" outlineLevelRow="1" x14ac:dyDescent="0.25"/>
  <cols>
    <col min="1" max="1" width="9.140625" style="1" customWidth="1"/>
    <col min="2" max="2" width="75.140625" style="2" customWidth="1"/>
    <col min="3" max="3" width="12.28515625" style="2" customWidth="1"/>
    <col min="4" max="4" width="14.42578125" style="2" customWidth="1"/>
    <col min="5" max="5" width="18.85546875" style="2" customWidth="1"/>
    <col min="6" max="7" width="22.7109375" style="2" customWidth="1"/>
    <col min="8" max="16384" width="9.140625" style="2"/>
  </cols>
  <sheetData>
    <row r="1" spans="1:7" ht="60" customHeight="1" x14ac:dyDescent="0.3">
      <c r="E1" s="3"/>
      <c r="F1" s="178" t="s">
        <v>297</v>
      </c>
      <c r="G1" s="178"/>
    </row>
    <row r="2" spans="1:7" ht="18.75" x14ac:dyDescent="0.3">
      <c r="E2" s="3"/>
      <c r="F2" s="90"/>
      <c r="G2" s="90"/>
    </row>
    <row r="3" spans="1:7" ht="18" x14ac:dyDescent="0.25">
      <c r="A3" s="175" t="s">
        <v>0</v>
      </c>
      <c r="B3" s="175"/>
      <c r="C3" s="175"/>
      <c r="D3" s="175"/>
      <c r="E3" s="175"/>
      <c r="F3" s="175"/>
      <c r="G3" s="175"/>
    </row>
    <row r="4" spans="1:7" ht="18" x14ac:dyDescent="0.25">
      <c r="A4" s="176" t="s">
        <v>349</v>
      </c>
      <c r="B4" s="176"/>
      <c r="C4" s="176"/>
      <c r="D4" s="176"/>
      <c r="E4" s="176"/>
      <c r="F4" s="176"/>
      <c r="G4" s="176"/>
    </row>
    <row r="5" spans="1:7" s="6" customFormat="1" ht="63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9" customFormat="1" ht="12.75" x14ac:dyDescent="0.25">
      <c r="A6" s="7" t="s">
        <v>8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31.5" x14ac:dyDescent="0.25">
      <c r="A7" s="34" t="s">
        <v>163</v>
      </c>
      <c r="B7" s="35" t="s">
        <v>164</v>
      </c>
      <c r="C7" s="118"/>
      <c r="D7" s="118"/>
      <c r="E7" s="118"/>
      <c r="F7" s="118"/>
      <c r="G7" s="118"/>
    </row>
    <row r="8" spans="1:7" x14ac:dyDescent="0.25">
      <c r="A8" s="12" t="s">
        <v>145</v>
      </c>
      <c r="B8" s="13" t="s">
        <v>165</v>
      </c>
      <c r="C8" s="121"/>
      <c r="D8" s="121"/>
      <c r="E8" s="121"/>
      <c r="F8" s="121"/>
      <c r="G8" s="121"/>
    </row>
    <row r="9" spans="1:7" x14ac:dyDescent="0.25">
      <c r="A9" s="12" t="s">
        <v>166</v>
      </c>
      <c r="B9" s="16" t="s">
        <v>148</v>
      </c>
      <c r="C9" s="121"/>
      <c r="D9" s="121"/>
      <c r="E9" s="121">
        <v>0</v>
      </c>
      <c r="F9" s="121">
        <v>0</v>
      </c>
      <c r="G9" s="121">
        <v>0</v>
      </c>
    </row>
    <row r="10" spans="1:7" hidden="1" outlineLevel="1" x14ac:dyDescent="0.25">
      <c r="A10" s="12"/>
      <c r="B10" s="36" t="s">
        <v>149</v>
      </c>
      <c r="C10" s="121"/>
      <c r="D10" s="121"/>
      <c r="E10" s="121"/>
      <c r="F10" s="121"/>
      <c r="G10" s="121"/>
    </row>
    <row r="11" spans="1:7" hidden="1" outlineLevel="1" x14ac:dyDescent="0.25">
      <c r="A11" s="12"/>
      <c r="B11" s="36" t="s">
        <v>150</v>
      </c>
      <c r="C11" s="121"/>
      <c r="D11" s="121"/>
      <c r="E11" s="121"/>
      <c r="F11" s="121"/>
      <c r="G11" s="121"/>
    </row>
    <row r="12" spans="1:7" hidden="1" outlineLevel="1" x14ac:dyDescent="0.25">
      <c r="A12" s="12"/>
      <c r="B12" s="36" t="s">
        <v>151</v>
      </c>
      <c r="C12" s="121"/>
      <c r="D12" s="121"/>
      <c r="E12" s="121"/>
      <c r="F12" s="121"/>
      <c r="G12" s="121"/>
    </row>
    <row r="13" spans="1:7" hidden="1" outlineLevel="1" x14ac:dyDescent="0.25">
      <c r="A13" s="12"/>
      <c r="B13" s="36" t="s">
        <v>152</v>
      </c>
      <c r="C13" s="121"/>
      <c r="D13" s="121"/>
      <c r="E13" s="121"/>
      <c r="F13" s="121"/>
      <c r="G13" s="121"/>
    </row>
    <row r="14" spans="1:7" hidden="1" outlineLevel="1" x14ac:dyDescent="0.25">
      <c r="A14" s="12"/>
      <c r="B14" s="36" t="s">
        <v>153</v>
      </c>
      <c r="C14" s="121"/>
      <c r="D14" s="121"/>
      <c r="E14" s="121"/>
      <c r="F14" s="121"/>
      <c r="G14" s="121"/>
    </row>
    <row r="15" spans="1:7" hidden="1" outlineLevel="1" x14ac:dyDescent="0.25">
      <c r="A15" s="12"/>
      <c r="B15" s="36" t="s">
        <v>154</v>
      </c>
      <c r="C15" s="121"/>
      <c r="D15" s="121"/>
      <c r="E15" s="121"/>
      <c r="F15" s="121"/>
      <c r="G15" s="121"/>
    </row>
    <row r="16" spans="1:7" collapsed="1" x14ac:dyDescent="0.25">
      <c r="A16" s="12" t="s">
        <v>167</v>
      </c>
      <c r="B16" s="16" t="s">
        <v>156</v>
      </c>
      <c r="C16" s="121"/>
      <c r="D16" s="121"/>
      <c r="E16" s="121">
        <v>0</v>
      </c>
      <c r="F16" s="121">
        <v>0</v>
      </c>
      <c r="G16" s="121">
        <v>0</v>
      </c>
    </row>
    <row r="17" spans="1:7" hidden="1" outlineLevel="1" x14ac:dyDescent="0.25">
      <c r="A17" s="12"/>
      <c r="B17" s="36" t="s">
        <v>149</v>
      </c>
      <c r="C17" s="14"/>
      <c r="D17" s="14"/>
      <c r="E17" s="14"/>
      <c r="F17" s="14"/>
      <c r="G17" s="14"/>
    </row>
    <row r="18" spans="1:7" hidden="1" outlineLevel="1" x14ac:dyDescent="0.25">
      <c r="A18" s="12"/>
      <c r="B18" s="36" t="s">
        <v>150</v>
      </c>
      <c r="C18" s="14"/>
      <c r="D18" s="14"/>
      <c r="E18" s="14"/>
      <c r="F18" s="14"/>
      <c r="G18" s="14"/>
    </row>
    <row r="19" spans="1:7" hidden="1" outlineLevel="1" x14ac:dyDescent="0.25">
      <c r="A19" s="12"/>
      <c r="B19" s="36" t="s">
        <v>151</v>
      </c>
      <c r="C19" s="14"/>
      <c r="D19" s="14"/>
      <c r="E19" s="14"/>
      <c r="F19" s="14"/>
      <c r="G19" s="14"/>
    </row>
    <row r="20" spans="1:7" hidden="1" outlineLevel="1" x14ac:dyDescent="0.25">
      <c r="A20" s="12"/>
      <c r="B20" s="36" t="s">
        <v>152</v>
      </c>
      <c r="C20" s="14"/>
      <c r="D20" s="14"/>
      <c r="E20" s="14"/>
      <c r="F20" s="14"/>
      <c r="G20" s="14"/>
    </row>
    <row r="21" spans="1:7" hidden="1" outlineLevel="1" x14ac:dyDescent="0.25">
      <c r="A21" s="12"/>
      <c r="B21" s="36" t="s">
        <v>153</v>
      </c>
      <c r="C21" s="14"/>
      <c r="D21" s="14"/>
      <c r="E21" s="14"/>
      <c r="F21" s="14"/>
      <c r="G21" s="14"/>
    </row>
    <row r="22" spans="1:7" hidden="1" outlineLevel="1" x14ac:dyDescent="0.25">
      <c r="A22" s="12"/>
      <c r="B22" s="36" t="s">
        <v>154</v>
      </c>
      <c r="C22" s="14"/>
      <c r="D22" s="14"/>
      <c r="E22" s="14"/>
      <c r="F22" s="14"/>
      <c r="G22" s="14"/>
    </row>
    <row r="23" spans="1:7" collapsed="1" x14ac:dyDescent="0.25">
      <c r="A23" s="22"/>
    </row>
    <row r="24" spans="1:7" x14ac:dyDescent="0.25">
      <c r="A24" s="22"/>
    </row>
    <row r="25" spans="1:7" x14ac:dyDescent="0.25">
      <c r="A25" s="24"/>
    </row>
    <row r="28" spans="1:7" x14ac:dyDescent="0.25">
      <c r="B28" s="25"/>
    </row>
  </sheetData>
  <mergeCells count="3">
    <mergeCell ref="A3:G3"/>
    <mergeCell ref="A4:G4"/>
    <mergeCell ref="F1:G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10</vt:i4>
      </vt:variant>
    </vt:vector>
  </HeadingPairs>
  <TitlesOfParts>
    <vt:vector size="29" baseType="lpstr">
      <vt:lpstr>Титул</vt:lpstr>
      <vt:lpstr>28а) ВЛ</vt:lpstr>
      <vt:lpstr>28а) ВЛ Город</vt:lpstr>
      <vt:lpstr>28а) КЛ</vt:lpstr>
      <vt:lpstr>28а) КЛ Село</vt:lpstr>
      <vt:lpstr>28а) ПС</vt:lpstr>
      <vt:lpstr>28а) ТП до 35</vt:lpstr>
      <vt:lpstr>ТП до 35 Село</vt:lpstr>
      <vt:lpstr>28а) РТП ДО 35</vt:lpstr>
      <vt:lpstr>28а) ПС 35 и выше</vt:lpstr>
      <vt:lpstr>28а) ПС 35 кВ и выше Городские</vt:lpstr>
      <vt:lpstr>28а) РТУ ПР2</vt:lpstr>
      <vt:lpstr>28а) РТУ ПР3</vt:lpstr>
      <vt:lpstr>28в) РТУ ПР3</vt:lpstr>
      <vt:lpstr>28б) reshenie_tarif_2019</vt:lpstr>
      <vt:lpstr>fact_srednie_dannie_dline_VL_m</vt:lpstr>
      <vt:lpstr>fact_srednie_dannie_fact_moshno</vt:lpstr>
      <vt:lpstr>info_TP_2019</vt:lpstr>
      <vt:lpstr>info_zayavki_TP_2019</vt:lpstr>
      <vt:lpstr>'28а) ВЛ'!Область_печати</vt:lpstr>
      <vt:lpstr>'28а) ВЛ Город'!Область_печати</vt:lpstr>
      <vt:lpstr>'28а) КЛ'!Область_печати</vt:lpstr>
      <vt:lpstr>'28а) ПС 35 и выше'!Область_печати</vt:lpstr>
      <vt:lpstr>'28а) ПС 35 кВ и выше Городские'!Область_печати</vt:lpstr>
      <vt:lpstr>'28а) РТУ ПР3'!Область_печати</vt:lpstr>
      <vt:lpstr>'28а) ТП до 35'!Область_печати</vt:lpstr>
      <vt:lpstr>'28б) reshenie_tarif_2019'!Область_печати</vt:lpstr>
      <vt:lpstr>fact_srednie_dannie_fact_moshno!Область_печати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2019-10-21T12:34:28Z</dcterms:modified>
</cp:coreProperties>
</file>