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4520" yWindow="555" windowWidth="14280" windowHeight="1332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Чеченэнерго'!#REF!</definedName>
    <definedName name="_xlnm.Print_Area" localSheetId="1">'ФЭМ Чеченэнерго'!$A$1:$H$452</definedName>
  </definedNames>
  <calcPr calcId="145621"/>
</workbook>
</file>

<file path=xl/calcChain.xml><?xml version="1.0" encoding="utf-8"?>
<calcChain xmlns="http://schemas.openxmlformats.org/spreadsheetml/2006/main">
  <c r="G250" i="3" l="1"/>
  <c r="E237" i="3" l="1"/>
  <c r="E101" i="3" l="1"/>
  <c r="E406" i="3"/>
  <c r="E107" i="3"/>
  <c r="F236" i="3" l="1"/>
  <c r="G236" i="3" s="1"/>
  <c r="F103" i="3"/>
  <c r="G103" i="3" s="1"/>
  <c r="D387" i="3"/>
  <c r="F295" i="3"/>
  <c r="G295" i="3" s="1"/>
  <c r="F238" i="3"/>
  <c r="G238" i="3" s="1"/>
  <c r="D241" i="3"/>
  <c r="D72" i="3"/>
  <c r="F36" i="3"/>
  <c r="G36" i="3" s="1"/>
  <c r="F33" i="3"/>
  <c r="G33" i="3" s="1"/>
  <c r="D68" i="4"/>
  <c r="E68" i="4"/>
  <c r="G68" i="4"/>
  <c r="I68" i="4"/>
  <c r="J68" i="4"/>
  <c r="K68" i="4"/>
  <c r="D69" i="4"/>
  <c r="E69" i="4"/>
  <c r="G69" i="4"/>
  <c r="I69" i="4"/>
  <c r="J69" i="4"/>
  <c r="K69" i="4"/>
  <c r="D70" i="4"/>
  <c r="E70" i="4"/>
  <c r="G70" i="4"/>
  <c r="I70" i="4"/>
  <c r="J70" i="4"/>
  <c r="K70" i="4"/>
  <c r="D71" i="4"/>
  <c r="E71" i="4"/>
  <c r="G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F24" i="3"/>
  <c r="F25" i="3"/>
  <c r="F26" i="3"/>
  <c r="F27" i="3"/>
  <c r="F28" i="3"/>
  <c r="F30" i="3"/>
  <c r="G30" i="3"/>
  <c r="F39" i="3"/>
  <c r="G39" i="3" s="1"/>
  <c r="F40" i="3"/>
  <c r="G40" i="3"/>
  <c r="F41" i="3"/>
  <c r="G41" i="3" s="1"/>
  <c r="F42" i="3"/>
  <c r="G42" i="3"/>
  <c r="F43" i="3"/>
  <c r="G43" i="3" s="1"/>
  <c r="F51" i="3"/>
  <c r="G51" i="3"/>
  <c r="F59" i="3"/>
  <c r="G59" i="3" s="1"/>
  <c r="F82" i="3"/>
  <c r="G82" i="3"/>
  <c r="F83" i="3"/>
  <c r="G83" i="3" s="1"/>
  <c r="F84" i="3"/>
  <c r="G84" i="3"/>
  <c r="F85" i="3"/>
  <c r="G85" i="3" s="1"/>
  <c r="F86" i="3"/>
  <c r="G86" i="3"/>
  <c r="F88" i="3"/>
  <c r="G88" i="3" s="1"/>
  <c r="F91" i="3"/>
  <c r="G91" i="3"/>
  <c r="F92" i="3"/>
  <c r="G92" i="3" s="1"/>
  <c r="F93" i="3"/>
  <c r="G93" i="3"/>
  <c r="F94" i="3"/>
  <c r="G94" i="3" s="1"/>
  <c r="F110" i="3"/>
  <c r="G110" i="3"/>
  <c r="F111" i="3"/>
  <c r="G111" i="3" s="1"/>
  <c r="F112" i="3"/>
  <c r="G112" i="3"/>
  <c r="F113" i="3"/>
  <c r="G113" i="3" s="1"/>
  <c r="F114" i="3"/>
  <c r="G114" i="3"/>
  <c r="F119" i="3"/>
  <c r="G119" i="3" s="1"/>
  <c r="F125" i="3"/>
  <c r="G125" i="3"/>
  <c r="F126" i="3"/>
  <c r="G126" i="3" s="1"/>
  <c r="F127" i="3"/>
  <c r="G127" i="3"/>
  <c r="F128" i="3"/>
  <c r="G128" i="3" s="1"/>
  <c r="F129" i="3"/>
  <c r="G129" i="3"/>
  <c r="F137" i="3"/>
  <c r="G137" i="3" s="1"/>
  <c r="F140" i="3"/>
  <c r="G140" i="3"/>
  <c r="F141" i="3"/>
  <c r="G141" i="3" s="1"/>
  <c r="F142" i="3"/>
  <c r="G142" i="3"/>
  <c r="F143" i="3"/>
  <c r="G143" i="3" s="1"/>
  <c r="F144" i="3"/>
  <c r="G144" i="3"/>
  <c r="F146" i="3"/>
  <c r="G146" i="3" s="1"/>
  <c r="F149" i="3"/>
  <c r="G149" i="3"/>
  <c r="F150" i="3"/>
  <c r="G150" i="3" s="1"/>
  <c r="F151" i="3"/>
  <c r="G151" i="3"/>
  <c r="F152" i="3"/>
  <c r="G152" i="3" s="1"/>
  <c r="F161" i="3"/>
  <c r="G161" i="3" s="1"/>
  <c r="F171" i="3"/>
  <c r="G171" i="3" s="1"/>
  <c r="F177" i="3"/>
  <c r="G177" i="3" s="1"/>
  <c r="F178" i="3"/>
  <c r="G178" i="3" s="1"/>
  <c r="F179" i="3"/>
  <c r="G179" i="3" s="1"/>
  <c r="F180" i="3"/>
  <c r="G180" i="3" s="1"/>
  <c r="F181" i="3"/>
  <c r="G181" i="3" s="1"/>
  <c r="F182" i="3"/>
  <c r="G182" i="3" s="1"/>
  <c r="F183" i="3"/>
  <c r="G183" i="3" s="1"/>
  <c r="F199" i="3"/>
  <c r="G199" i="3" s="1"/>
  <c r="F205" i="3"/>
  <c r="G205" i="3" s="1"/>
  <c r="F208" i="3"/>
  <c r="G208" i="3" s="1"/>
  <c r="F214" i="3"/>
  <c r="G214" i="3" s="1"/>
  <c r="E229" i="3"/>
  <c r="F229" i="3" s="1"/>
  <c r="G229" i="3" s="1"/>
  <c r="F232" i="3"/>
  <c r="G232" i="3" s="1"/>
  <c r="D239" i="3"/>
  <c r="F257" i="3"/>
  <c r="G257" i="3" s="1"/>
  <c r="F261" i="3"/>
  <c r="G261" i="3" s="1"/>
  <c r="F262" i="3"/>
  <c r="G262" i="3" s="1"/>
  <c r="F267" i="3"/>
  <c r="G267" i="3" s="1"/>
  <c r="F273" i="3"/>
  <c r="G273" i="3"/>
  <c r="F274" i="3"/>
  <c r="G274" i="3"/>
  <c r="F275" i="3"/>
  <c r="G275" i="3"/>
  <c r="F276" i="3"/>
  <c r="G276" i="3"/>
  <c r="F277" i="3"/>
  <c r="G277" i="3"/>
  <c r="F278" i="3"/>
  <c r="G278" i="3"/>
  <c r="F279" i="3"/>
  <c r="G279" i="3"/>
  <c r="F280" i="3"/>
  <c r="G280" i="3"/>
  <c r="F306" i="3"/>
  <c r="F307" i="3"/>
  <c r="F308" i="3"/>
  <c r="F309" i="3"/>
  <c r="F310" i="3"/>
  <c r="F312" i="3"/>
  <c r="E341" i="3"/>
  <c r="F346" i="3"/>
  <c r="G346" i="3" s="1"/>
  <c r="F351" i="3"/>
  <c r="G351" i="3" s="1"/>
  <c r="F352" i="3"/>
  <c r="G352" i="3"/>
  <c r="F353" i="3"/>
  <c r="G353" i="3" s="1"/>
  <c r="F354" i="3"/>
  <c r="G354" i="3"/>
  <c r="F355" i="3"/>
  <c r="G355" i="3" s="1"/>
  <c r="F356" i="3"/>
  <c r="G356" i="3"/>
  <c r="F357" i="3"/>
  <c r="G357" i="3" s="1"/>
  <c r="F358" i="3"/>
  <c r="G358" i="3"/>
  <c r="F359" i="3"/>
  <c r="G359" i="3" s="1"/>
  <c r="F360" i="3"/>
  <c r="G360" i="3"/>
  <c r="F361" i="3"/>
  <c r="G361" i="3" s="1"/>
  <c r="F362" i="3"/>
  <c r="G362" i="3"/>
  <c r="F363" i="3"/>
  <c r="G363" i="3" s="1"/>
  <c r="F364" i="3"/>
  <c r="G364" i="3"/>
  <c r="F365" i="3"/>
  <c r="G365" i="3" s="1"/>
  <c r="F366" i="3"/>
  <c r="G366" i="3"/>
  <c r="F377" i="3"/>
  <c r="G377" i="3" s="1"/>
  <c r="F378" i="3"/>
  <c r="G378" i="3"/>
  <c r="F379" i="3"/>
  <c r="G379" i="3" s="1"/>
  <c r="F380" i="3"/>
  <c r="G380" i="3"/>
  <c r="F381" i="3"/>
  <c r="G381" i="3" s="1"/>
  <c r="F383" i="3"/>
  <c r="G383" i="3"/>
  <c r="F385" i="3"/>
  <c r="G385" i="3" s="1"/>
  <c r="F390" i="3"/>
  <c r="G390" i="3"/>
  <c r="F391" i="3"/>
  <c r="G391" i="3"/>
  <c r="F392" i="3"/>
  <c r="G392" i="3"/>
  <c r="F393" i="3"/>
  <c r="G393" i="3"/>
  <c r="F394" i="3"/>
  <c r="G394" i="3" s="1"/>
  <c r="F395" i="3"/>
  <c r="G395" i="3"/>
  <c r="F396" i="3"/>
  <c r="G396" i="3" s="1"/>
  <c r="F397" i="3"/>
  <c r="G397" i="3"/>
  <c r="F401" i="3"/>
  <c r="G401" i="3" s="1"/>
  <c r="F402" i="3"/>
  <c r="G402" i="3"/>
  <c r="F403" i="3"/>
  <c r="G403" i="3" s="1"/>
  <c r="F404" i="3"/>
  <c r="G404" i="3"/>
  <c r="F405" i="3"/>
  <c r="G405" i="3" s="1"/>
  <c r="F407" i="3"/>
  <c r="G407" i="3" s="1"/>
  <c r="F409" i="3"/>
  <c r="G409" i="3" s="1"/>
  <c r="F410" i="3"/>
  <c r="G410" i="3"/>
  <c r="F411" i="3"/>
  <c r="G411" i="3" s="1"/>
  <c r="F412" i="3"/>
  <c r="G412" i="3"/>
  <c r="F413" i="3"/>
  <c r="G413" i="3" s="1"/>
  <c r="F415" i="3"/>
  <c r="G415" i="3"/>
  <c r="F416" i="3"/>
  <c r="G416" i="3" s="1"/>
  <c r="F417" i="3"/>
  <c r="G417" i="3"/>
  <c r="F418" i="3"/>
  <c r="G418" i="3" s="1"/>
  <c r="F419" i="3"/>
  <c r="G419" i="3"/>
  <c r="F421" i="3"/>
  <c r="G421" i="3" s="1"/>
  <c r="F422" i="3"/>
  <c r="G422" i="3"/>
  <c r="F423" i="3"/>
  <c r="G423" i="3" s="1"/>
  <c r="F424" i="3"/>
  <c r="G424" i="3"/>
  <c r="F425" i="3"/>
  <c r="G425" i="3" s="1"/>
  <c r="F426" i="3"/>
  <c r="G426" i="3"/>
  <c r="F433" i="3"/>
  <c r="G433" i="3" s="1"/>
  <c r="F435" i="3"/>
  <c r="G435" i="3"/>
  <c r="F437" i="3"/>
  <c r="G437" i="3" s="1"/>
  <c r="F439" i="3"/>
  <c r="G439" i="3"/>
  <c r="F440" i="3"/>
  <c r="G440" i="3" s="1"/>
  <c r="F441" i="3"/>
  <c r="G441" i="3"/>
  <c r="F444" i="3"/>
  <c r="G444" i="3" s="1"/>
  <c r="G448" i="3"/>
  <c r="F449" i="3"/>
  <c r="G449" i="3" s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G191" i="6"/>
  <c r="E191" i="6"/>
  <c r="F191" i="6"/>
  <c r="C192" i="6"/>
  <c r="D192" i="6"/>
  <c r="E192" i="6"/>
  <c r="F192" i="6"/>
  <c r="G192" i="6"/>
  <c r="C196" i="6"/>
  <c r="D196" i="6"/>
  <c r="E196" i="6"/>
  <c r="F196" i="6"/>
  <c r="C197" i="6"/>
  <c r="D197" i="6"/>
  <c r="G197" i="6"/>
  <c r="E197" i="6"/>
  <c r="F197" i="6"/>
  <c r="D198" i="6"/>
  <c r="E198" i="6"/>
  <c r="F198" i="6"/>
  <c r="G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E215" i="6"/>
  <c r="C216" i="6"/>
  <c r="D216" i="6"/>
  <c r="E216" i="6"/>
  <c r="F216" i="6"/>
  <c r="G216" i="6"/>
  <c r="C220" i="6"/>
  <c r="D220" i="6"/>
  <c r="E220" i="6"/>
  <c r="F220" i="6"/>
  <c r="F248" i="6"/>
  <c r="C221" i="6"/>
  <c r="D221" i="6"/>
  <c r="E221" i="6"/>
  <c r="F221" i="6"/>
  <c r="C222" i="6"/>
  <c r="D222" i="6"/>
  <c r="E222" i="6"/>
  <c r="E223" i="6"/>
  <c r="F222" i="6"/>
  <c r="G222" i="6"/>
  <c r="F223" i="6"/>
  <c r="C224" i="6"/>
  <c r="D224" i="6"/>
  <c r="E224" i="6"/>
  <c r="F224" i="6"/>
  <c r="C225" i="6"/>
  <c r="C226" i="6"/>
  <c r="E225" i="6"/>
  <c r="E226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/>
  <c r="C234" i="6"/>
  <c r="D234" i="6"/>
  <c r="E234" i="6"/>
  <c r="F234" i="6"/>
  <c r="C235" i="6"/>
  <c r="D235" i="6"/>
  <c r="E235" i="6"/>
  <c r="F235" i="6"/>
  <c r="C236" i="6"/>
  <c r="C259" i="6"/>
  <c r="D236" i="6"/>
  <c r="E236" i="6"/>
  <c r="F236" i="6"/>
  <c r="F259" i="6"/>
  <c r="C237" i="6"/>
  <c r="D237" i="6"/>
  <c r="E237" i="6"/>
  <c r="F237" i="6"/>
  <c r="C238" i="6"/>
  <c r="D238" i="6"/>
  <c r="E238" i="6"/>
  <c r="F238" i="6"/>
  <c r="C239" i="6"/>
  <c r="C215" i="6"/>
  <c r="D239" i="6"/>
  <c r="D215" i="6"/>
  <c r="G215" i="6"/>
  <c r="E239" i="6"/>
  <c r="F239" i="6"/>
  <c r="F215" i="6"/>
  <c r="C240" i="6"/>
  <c r="D240" i="6"/>
  <c r="E240" i="6"/>
  <c r="F240" i="6"/>
  <c r="C241" i="6"/>
  <c r="D241" i="6"/>
  <c r="E241" i="6"/>
  <c r="F241" i="6"/>
  <c r="C242" i="6"/>
  <c r="D242" i="6"/>
  <c r="D225" i="6"/>
  <c r="D226" i="6"/>
  <c r="E242" i="6"/>
  <c r="F242" i="6"/>
  <c r="C243" i="6"/>
  <c r="D243" i="6"/>
  <c r="E243" i="6"/>
  <c r="F243" i="6"/>
  <c r="C244" i="6"/>
  <c r="D244" i="6"/>
  <c r="E244" i="6"/>
  <c r="F244" i="6"/>
  <c r="C248" i="6"/>
  <c r="C249" i="6"/>
  <c r="F249" i="6"/>
  <c r="G249" i="6"/>
  <c r="G250" i="6"/>
  <c r="D251" i="6"/>
  <c r="E251" i="6"/>
  <c r="G251" i="6"/>
  <c r="G252" i="6"/>
  <c r="G253" i="6"/>
  <c r="D254" i="6"/>
  <c r="F254" i="6"/>
  <c r="F279" i="6"/>
  <c r="G254" i="6"/>
  <c r="G255" i="6"/>
  <c r="G256" i="6"/>
  <c r="G257" i="6"/>
  <c r="G258" i="6"/>
  <c r="D259" i="6"/>
  <c r="E259" i="6"/>
  <c r="G259" i="6"/>
  <c r="C265" i="6"/>
  <c r="D265" i="6"/>
  <c r="E265" i="6"/>
  <c r="F265" i="6"/>
  <c r="F270" i="6"/>
  <c r="C266" i="6"/>
  <c r="D266" i="6"/>
  <c r="E266" i="6"/>
  <c r="F266" i="6"/>
  <c r="G266" i="6"/>
  <c r="C267" i="6"/>
  <c r="D267" i="6"/>
  <c r="E267" i="6"/>
  <c r="F267" i="6"/>
  <c r="C268" i="6"/>
  <c r="C271" i="6"/>
  <c r="D268" i="6"/>
  <c r="E268" i="6"/>
  <c r="F268" i="6"/>
  <c r="G268" i="6"/>
  <c r="C269" i="6"/>
  <c r="D269" i="6"/>
  <c r="E269" i="6"/>
  <c r="F269" i="6"/>
  <c r="G269" i="6"/>
  <c r="E270" i="6"/>
  <c r="E271" i="6"/>
  <c r="F271" i="6"/>
  <c r="G273" i="6"/>
  <c r="C274" i="6"/>
  <c r="E274" i="6"/>
  <c r="C275" i="6"/>
  <c r="E275" i="6"/>
  <c r="G275" i="6"/>
  <c r="D276" i="6"/>
  <c r="E276" i="6"/>
  <c r="F277" i="6"/>
  <c r="C278" i="6"/>
  <c r="D279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98" i="3"/>
  <c r="G298" i="3" s="1"/>
  <c r="F188" i="3"/>
  <c r="G188" i="3" s="1"/>
  <c r="F156" i="3"/>
  <c r="G156" i="3" s="1"/>
  <c r="F155" i="3"/>
  <c r="G155" i="3"/>
  <c r="F297" i="3"/>
  <c r="G297" i="3" s="1"/>
  <c r="F196" i="3"/>
  <c r="G196" i="3" s="1"/>
  <c r="F211" i="3"/>
  <c r="G211" i="3" s="1"/>
  <c r="F54" i="3"/>
  <c r="G54" i="3" s="1"/>
  <c r="F74" i="3"/>
  <c r="G74" i="3" s="1"/>
  <c r="F132" i="3"/>
  <c r="G132" i="3" s="1"/>
  <c r="F192" i="3"/>
  <c r="G192" i="3" s="1"/>
  <c r="F228" i="3"/>
  <c r="G228" i="3" s="1"/>
  <c r="F406" i="3"/>
  <c r="G406" i="3" s="1"/>
  <c r="E209" i="3"/>
  <c r="F429" i="3"/>
  <c r="G429" i="3" s="1"/>
  <c r="F64" i="3"/>
  <c r="G64" i="3" s="1"/>
  <c r="F106" i="3"/>
  <c r="G106" i="3" s="1"/>
  <c r="F68" i="3"/>
  <c r="G68" i="3" s="1"/>
  <c r="F63" i="3"/>
  <c r="G63" i="3" s="1"/>
  <c r="F97" i="3"/>
  <c r="G97" i="3" s="1"/>
  <c r="E219" i="3"/>
  <c r="E124" i="3"/>
  <c r="F294" i="3"/>
  <c r="G294" i="3" s="1"/>
  <c r="F163" i="3"/>
  <c r="G163" i="3" s="1"/>
  <c r="C250" i="6"/>
  <c r="C252" i="6"/>
  <c r="C254" i="6"/>
  <c r="C279" i="6"/>
  <c r="C251" i="6"/>
  <c r="C257" i="6"/>
  <c r="C253" i="6"/>
  <c r="C277" i="6"/>
  <c r="C199" i="6"/>
  <c r="C198" i="6"/>
  <c r="E153" i="3"/>
  <c r="F222" i="3"/>
  <c r="G222" i="3" s="1"/>
  <c r="G223" i="6"/>
  <c r="C223" i="6"/>
  <c r="D250" i="6"/>
  <c r="D252" i="6"/>
  <c r="E96" i="3"/>
  <c r="F62" i="3"/>
  <c r="G62" i="3" s="1"/>
  <c r="F251" i="6"/>
  <c r="F257" i="6"/>
  <c r="F225" i="6"/>
  <c r="F253" i="6"/>
  <c r="E67" i="3"/>
  <c r="F278" i="6"/>
  <c r="D270" i="6"/>
  <c r="G265" i="6"/>
  <c r="G270" i="6"/>
  <c r="D274" i="6"/>
  <c r="G274" i="6"/>
  <c r="D275" i="6"/>
  <c r="F250" i="6"/>
  <c r="F252" i="6"/>
  <c r="G196" i="6"/>
  <c r="F167" i="3"/>
  <c r="G167" i="3" s="1"/>
  <c r="F388" i="3"/>
  <c r="G388" i="3" s="1"/>
  <c r="C270" i="6"/>
  <c r="E250" i="6"/>
  <c r="E252" i="6"/>
  <c r="E253" i="6"/>
  <c r="D223" i="6"/>
  <c r="G221" i="6"/>
  <c r="D249" i="6"/>
  <c r="D257" i="6"/>
  <c r="D248" i="6"/>
  <c r="D277" i="6"/>
  <c r="E254" i="6"/>
  <c r="C276" i="6"/>
  <c r="D271" i="6"/>
  <c r="G267" i="6"/>
  <c r="D278" i="6"/>
  <c r="E279" i="6"/>
  <c r="E248" i="6"/>
  <c r="E277" i="6"/>
  <c r="G220" i="6"/>
  <c r="E249" i="6"/>
  <c r="E257" i="6"/>
  <c r="G200" i="6"/>
  <c r="E278" i="6"/>
  <c r="D199" i="6"/>
  <c r="G199" i="6"/>
  <c r="D253" i="6"/>
  <c r="G214" i="6"/>
  <c r="D281" i="3"/>
  <c r="F198" i="3"/>
  <c r="G198" i="3" s="1"/>
  <c r="E256" i="6"/>
  <c r="E280" i="6"/>
  <c r="E255" i="6"/>
  <c r="D255" i="6"/>
  <c r="D256" i="6"/>
  <c r="D280" i="6"/>
  <c r="F255" i="6"/>
  <c r="F256" i="6"/>
  <c r="F280" i="6"/>
  <c r="G248" i="6"/>
  <c r="C256" i="6"/>
  <c r="C280" i="6"/>
  <c r="C255" i="6"/>
  <c r="G271" i="6"/>
  <c r="F154" i="3"/>
  <c r="G154" i="3" s="1"/>
  <c r="F266" i="3"/>
  <c r="G266" i="3" s="1"/>
  <c r="F37" i="3"/>
  <c r="G37" i="3" s="1"/>
  <c r="F31" i="3"/>
  <c r="G31" i="3" s="1"/>
  <c r="D96" i="3"/>
  <c r="F251" i="3"/>
  <c r="G251" i="3"/>
  <c r="D95" i="3"/>
  <c r="D147" i="3"/>
  <c r="F121" i="3"/>
  <c r="G121" i="3" s="1"/>
  <c r="D217" i="3"/>
  <c r="D237" i="3"/>
  <c r="F237" i="3" s="1"/>
  <c r="G237" i="3" s="1"/>
  <c r="F135" i="3"/>
  <c r="G135" i="3"/>
  <c r="F35" i="3"/>
  <c r="G35" i="3"/>
  <c r="F66" i="3"/>
  <c r="G66" i="3" s="1"/>
  <c r="E281" i="3"/>
  <c r="D226" i="3"/>
  <c r="F157" i="3"/>
  <c r="G157" i="3" s="1"/>
  <c r="F256" i="3"/>
  <c r="G256" i="3" s="1"/>
  <c r="F292" i="3"/>
  <c r="G292" i="3" s="1"/>
  <c r="E224" i="3"/>
  <c r="E108" i="3"/>
  <c r="F302" i="3"/>
  <c r="G302" i="3"/>
  <c r="F107" i="3"/>
  <c r="G107" i="3" s="1"/>
  <c r="F445" i="3"/>
  <c r="G445" i="3" s="1"/>
  <c r="F271" i="3"/>
  <c r="G271" i="3" s="1"/>
  <c r="F218" i="3"/>
  <c r="G218" i="3" s="1"/>
  <c r="F170" i="3"/>
  <c r="G170" i="3" s="1"/>
  <c r="F191" i="3"/>
  <c r="G191" i="3" s="1"/>
  <c r="F221" i="3"/>
  <c r="G221" i="3" s="1"/>
  <c r="D414" i="3"/>
  <c r="F200" i="3"/>
  <c r="G200" i="3" s="1"/>
  <c r="F342" i="3"/>
  <c r="G342" i="3"/>
  <c r="F408" i="3"/>
  <c r="G408" i="3" s="1"/>
  <c r="F213" i="3"/>
  <c r="G213" i="3" s="1"/>
  <c r="F288" i="3"/>
  <c r="G288" i="3" s="1"/>
  <c r="F296" i="3"/>
  <c r="G296" i="3" s="1"/>
  <c r="F78" i="3"/>
  <c r="G78" i="3" s="1"/>
  <c r="E414" i="3"/>
  <c r="F174" i="3"/>
  <c r="G174" i="3"/>
  <c r="F240" i="3"/>
  <c r="G240" i="3" s="1"/>
  <c r="D219" i="3"/>
  <c r="F304" i="3"/>
  <c r="G304" i="3" s="1"/>
  <c r="E89" i="3"/>
  <c r="F239" i="3"/>
  <c r="G239" i="3" s="1"/>
  <c r="F104" i="3"/>
  <c r="G104" i="3"/>
  <c r="F301" i="3"/>
  <c r="G301" i="3" s="1"/>
  <c r="E387" i="3"/>
  <c r="F195" i="3"/>
  <c r="G195" i="3"/>
  <c r="F98" i="3"/>
  <c r="G98" i="3" s="1"/>
  <c r="F367" i="3"/>
  <c r="G367" i="3" s="1"/>
  <c r="F230" i="3"/>
  <c r="G230" i="3" s="1"/>
  <c r="F48" i="3"/>
  <c r="G48" i="3" s="1"/>
  <c r="F77" i="3"/>
  <c r="G77" i="3" s="1"/>
  <c r="F233" i="3"/>
  <c r="G233" i="3" s="1"/>
  <c r="F270" i="3"/>
  <c r="G270" i="3" s="1"/>
  <c r="F300" i="3"/>
  <c r="G300" i="3" s="1"/>
  <c r="D400" i="3"/>
  <c r="F75" i="3"/>
  <c r="G75" i="3" s="1"/>
  <c r="F117" i="3"/>
  <c r="G117" i="3" s="1"/>
  <c r="E147" i="3"/>
  <c r="E242" i="3"/>
  <c r="F71" i="3"/>
  <c r="G71" i="3" s="1"/>
  <c r="D148" i="3"/>
  <c r="F136" i="3"/>
  <c r="G136" i="3"/>
  <c r="F122" i="3"/>
  <c r="G122" i="3" s="1"/>
  <c r="F99" i="3"/>
  <c r="G99" i="3" s="1"/>
  <c r="E246" i="3"/>
  <c r="F299" i="3"/>
  <c r="G299" i="3" s="1"/>
  <c r="F133" i="3"/>
  <c r="G133" i="3" s="1"/>
  <c r="E241" i="3"/>
  <c r="E95" i="3"/>
  <c r="F45" i="3"/>
  <c r="G45" i="3" s="1"/>
  <c r="F169" i="3"/>
  <c r="G169" i="3" s="1"/>
  <c r="D242" i="3"/>
  <c r="D209" i="3"/>
  <c r="D243" i="3"/>
  <c r="F207" i="3"/>
  <c r="G207" i="3" s="1"/>
  <c r="F231" i="3"/>
  <c r="G231" i="3" s="1"/>
  <c r="D229" i="3"/>
  <c r="D246" i="3"/>
  <c r="F255" i="3"/>
  <c r="G255" i="3" s="1"/>
  <c r="F259" i="3"/>
  <c r="G259" i="3" s="1"/>
  <c r="F263" i="3"/>
  <c r="G263" i="3" s="1"/>
  <c r="F79" i="3"/>
  <c r="G79" i="3" s="1"/>
  <c r="F190" i="3"/>
  <c r="G190" i="3"/>
  <c r="F210" i="3"/>
  <c r="G210" i="3" s="1"/>
  <c r="E303" i="3"/>
  <c r="F340" i="3"/>
  <c r="G340" i="3" s="1"/>
  <c r="F343" i="3"/>
  <c r="G343" i="3" s="1"/>
  <c r="F185" i="3"/>
  <c r="G185" i="3" s="1"/>
  <c r="F283" i="3"/>
  <c r="G283" i="3" s="1"/>
  <c r="E243" i="3"/>
  <c r="F349" i="3"/>
  <c r="G349" i="3"/>
  <c r="F186" i="3"/>
  <c r="G186" i="3" s="1"/>
  <c r="F451" i="3"/>
  <c r="G451" i="3" s="1"/>
  <c r="F389" i="3"/>
  <c r="G389" i="3" s="1"/>
  <c r="F49" i="3"/>
  <c r="G49" i="3" s="1"/>
  <c r="F131" i="3"/>
  <c r="G131" i="3" s="1"/>
  <c r="F164" i="3"/>
  <c r="G164" i="3" s="1"/>
  <c r="F70" i="3"/>
  <c r="G70" i="3" s="1"/>
  <c r="E72" i="3"/>
  <c r="E102" i="3"/>
  <c r="F291" i="3"/>
  <c r="G291" i="3" s="1"/>
  <c r="F446" i="3"/>
  <c r="G446" i="3"/>
  <c r="F46" i="3"/>
  <c r="G46" i="3" s="1"/>
  <c r="F341" i="3"/>
  <c r="G341" i="3" s="1"/>
  <c r="F265" i="3"/>
  <c r="G265" i="3" s="1"/>
  <c r="F287" i="3"/>
  <c r="G287" i="3" s="1"/>
  <c r="D286" i="3"/>
  <c r="F286" i="3" s="1"/>
  <c r="G286" i="3" s="1"/>
  <c r="F347" i="3"/>
  <c r="G347" i="3" s="1"/>
  <c r="F382" i="3"/>
  <c r="G382" i="3"/>
  <c r="F427" i="3"/>
  <c r="G427" i="3" s="1"/>
  <c r="F215" i="3"/>
  <c r="G215" i="3"/>
  <c r="E428" i="3"/>
  <c r="F428" i="3" s="1"/>
  <c r="G428" i="3" s="1"/>
  <c r="F175" i="3"/>
  <c r="G175" i="3" s="1"/>
  <c r="F269" i="3"/>
  <c r="G269" i="3" s="1"/>
  <c r="F235" i="3"/>
  <c r="G235" i="3" s="1"/>
  <c r="F69" i="3"/>
  <c r="G69" i="3" s="1"/>
  <c r="F345" i="3"/>
  <c r="G345" i="3" s="1"/>
  <c r="F203" i="3"/>
  <c r="G203" i="3" s="1"/>
  <c r="F194" i="3"/>
  <c r="G194" i="3" s="1"/>
  <c r="E217" i="3"/>
  <c r="F284" i="3"/>
  <c r="G284" i="3" s="1"/>
  <c r="F450" i="3"/>
  <c r="G450" i="3" s="1"/>
  <c r="F386" i="3"/>
  <c r="G386" i="3" s="1"/>
  <c r="F34" i="3"/>
  <c r="G34" i="3" s="1"/>
  <c r="F101" i="3"/>
  <c r="G101" i="3" s="1"/>
  <c r="F225" i="3"/>
  <c r="G225" i="3" s="1"/>
  <c r="F289" i="3"/>
  <c r="G289" i="3" s="1"/>
  <c r="F227" i="3"/>
  <c r="G227" i="3" s="1"/>
  <c r="F204" i="3"/>
  <c r="G204" i="3" s="1"/>
  <c r="F134" i="3"/>
  <c r="G134" i="3" s="1"/>
  <c r="E187" i="3"/>
  <c r="E202" i="3" s="1"/>
  <c r="F219" i="3"/>
  <c r="G219" i="3" s="1"/>
  <c r="E399" i="3"/>
  <c r="F282" i="3"/>
  <c r="G282" i="3" s="1"/>
  <c r="D245" i="3"/>
  <c r="D303" i="3" l="1"/>
  <c r="D430" i="3"/>
  <c r="D102" i="3"/>
  <c r="F102" i="3" s="1"/>
  <c r="G102" i="3" s="1"/>
  <c r="D90" i="3"/>
  <c r="F52" i="3"/>
  <c r="G52" i="3" s="1"/>
  <c r="D67" i="3"/>
  <c r="F223" i="3"/>
  <c r="G223" i="3" s="1"/>
  <c r="F100" i="3"/>
  <c r="G100" i="3" s="1"/>
  <c r="D108" i="3"/>
  <c r="D89" i="3"/>
  <c r="F264" i="3"/>
  <c r="G264" i="3" s="1"/>
  <c r="F60" i="3"/>
  <c r="G60" i="3" s="1"/>
  <c r="F254" i="3"/>
  <c r="G254" i="3" s="1"/>
  <c r="D153" i="3"/>
  <c r="D384" i="3"/>
  <c r="D87" i="3"/>
  <c r="F130" i="3"/>
  <c r="G130" i="3" s="1"/>
  <c r="F158" i="3"/>
  <c r="G158" i="3" s="1"/>
  <c r="F50" i="3"/>
  <c r="G50" i="3" s="1"/>
  <c r="F249" i="3"/>
  <c r="G249" i="3" s="1"/>
  <c r="F80" i="3"/>
  <c r="G80" i="3" s="1"/>
  <c r="F120" i="3"/>
  <c r="G120" i="3" s="1"/>
  <c r="F197" i="3"/>
  <c r="G197" i="3" s="1"/>
  <c r="D61" i="3"/>
  <c r="F272" i="3"/>
  <c r="G272" i="3" s="1"/>
  <c r="D350" i="3"/>
  <c r="D399" i="3"/>
  <c r="F212" i="3"/>
  <c r="G212" i="3" s="1"/>
  <c r="F206" i="3"/>
  <c r="G206" i="3" s="1"/>
  <c r="F226" i="3"/>
  <c r="G226" i="3" s="1"/>
  <c r="F285" i="3"/>
  <c r="G285" i="3" s="1"/>
  <c r="D23" i="3"/>
  <c r="F138" i="3"/>
  <c r="G138" i="3" s="1"/>
  <c r="F65" i="3"/>
  <c r="G65" i="3" s="1"/>
  <c r="D431" i="3"/>
  <c r="F105" i="3"/>
  <c r="G105" i="3" s="1"/>
  <c r="F447" i="3"/>
  <c r="G447" i="3" s="1"/>
  <c r="F348" i="3"/>
  <c r="G348" i="3" s="1"/>
  <c r="F268" i="3"/>
  <c r="G268" i="3" s="1"/>
  <c r="F258" i="3"/>
  <c r="G258" i="3" s="1"/>
  <c r="F123" i="3"/>
  <c r="G123" i="3" s="1"/>
  <c r="F116" i="3"/>
  <c r="G116" i="3" s="1"/>
  <c r="D250" i="3"/>
  <c r="F250" i="3" s="1"/>
  <c r="F414" i="3"/>
  <c r="G414" i="3" s="1"/>
  <c r="F189" i="3"/>
  <c r="G189" i="3" s="1"/>
  <c r="D38" i="3"/>
  <c r="D224" i="3"/>
  <c r="F224" i="3" s="1"/>
  <c r="G224" i="3" s="1"/>
  <c r="D187" i="3"/>
  <c r="F201" i="3"/>
  <c r="G201" i="3" s="1"/>
  <c r="F400" i="3"/>
  <c r="G400" i="3" s="1"/>
  <c r="F442" i="3"/>
  <c r="G442" i="3" s="1"/>
  <c r="D311" i="3"/>
  <c r="D184" i="3"/>
  <c r="F216" i="3"/>
  <c r="G216" i="3" s="1"/>
  <c r="F193" i="3"/>
  <c r="G193" i="3" s="1"/>
  <c r="D124" i="3"/>
  <c r="F420" i="3"/>
  <c r="G420" i="3" s="1"/>
  <c r="D313" i="3"/>
  <c r="F172" i="3"/>
  <c r="G172" i="3" s="1"/>
  <c r="D145" i="3"/>
  <c r="F290" i="3"/>
  <c r="G290" i="3" s="1"/>
  <c r="F344" i="3"/>
  <c r="G344" i="3" s="1"/>
  <c r="F168" i="3"/>
  <c r="G168" i="3" s="1"/>
  <c r="F162" i="3"/>
  <c r="G162" i="3" s="1"/>
  <c r="F244" i="3"/>
  <c r="G244" i="3" s="1"/>
  <c r="F260" i="3"/>
  <c r="G260" i="3" s="1"/>
  <c r="F293" i="3"/>
  <c r="G293" i="3" s="1"/>
  <c r="F432" i="3"/>
  <c r="G432" i="3" s="1"/>
  <c r="F434" i="3"/>
  <c r="G434" i="3" s="1"/>
  <c r="F436" i="3"/>
  <c r="G436" i="3" s="1"/>
  <c r="F438" i="3"/>
  <c r="G438" i="3" s="1"/>
  <c r="F89" i="3"/>
  <c r="G89" i="3" s="1"/>
  <c r="F95" i="3"/>
  <c r="G95" i="3" s="1"/>
  <c r="F246" i="3"/>
  <c r="G246" i="3" s="1"/>
  <c r="E384" i="3"/>
  <c r="E250" i="3"/>
  <c r="E245" i="3"/>
  <c r="F245" i="3" s="1"/>
  <c r="G245" i="3" s="1"/>
  <c r="F399" i="3"/>
  <c r="G399" i="3" s="1"/>
  <c r="F217" i="3"/>
  <c r="G217" i="3" s="1"/>
  <c r="F242" i="3"/>
  <c r="G242" i="3" s="1"/>
  <c r="F303" i="3"/>
  <c r="G303" i="3" s="1"/>
  <c r="F147" i="3"/>
  <c r="G147" i="3" s="1"/>
  <c r="F108" i="3"/>
  <c r="G108" i="3" s="1"/>
  <c r="F281" i="3"/>
  <c r="G281" i="3" s="1"/>
  <c r="F241" i="3"/>
  <c r="G241" i="3" s="1"/>
  <c r="E247" i="3"/>
  <c r="E234" i="3"/>
  <c r="E252" i="3"/>
  <c r="F209" i="3"/>
  <c r="G209" i="3" s="1"/>
  <c r="F243" i="3"/>
  <c r="G243" i="3" s="1"/>
  <c r="F96" i="3"/>
  <c r="G96" i="3" s="1"/>
  <c r="F387" i="3"/>
  <c r="G387" i="3" s="1"/>
  <c r="F72" i="3"/>
  <c r="G72" i="3" s="1"/>
  <c r="F67" i="3"/>
  <c r="G67" i="3" s="1"/>
  <c r="D234" i="3" l="1"/>
  <c r="D376" i="3"/>
  <c r="D202" i="3"/>
  <c r="F187" i="3"/>
  <c r="G187" i="3" s="1"/>
  <c r="D81" i="3"/>
  <c r="D305" i="3"/>
  <c r="F153" i="3"/>
  <c r="G153" i="3" s="1"/>
  <c r="F430" i="3"/>
  <c r="G430" i="3" s="1"/>
  <c r="D247" i="3"/>
  <c r="D252" i="3"/>
  <c r="F431" i="3"/>
  <c r="G431" i="3" s="1"/>
  <c r="F384" i="3"/>
  <c r="G384" i="3" s="1"/>
  <c r="D73" i="3"/>
  <c r="F124" i="3"/>
  <c r="G124" i="3" s="1"/>
  <c r="E376" i="3"/>
  <c r="F247" i="3"/>
  <c r="G247" i="3" s="1"/>
  <c r="E248" i="3"/>
  <c r="F234" i="3"/>
  <c r="G234" i="3" s="1"/>
  <c r="F202" i="3" l="1"/>
  <c r="G202" i="3" s="1"/>
  <c r="F252" i="3"/>
  <c r="G252" i="3" s="1"/>
  <c r="D248" i="3"/>
  <c r="F248" i="3" s="1"/>
  <c r="G248" i="3" s="1"/>
  <c r="D109" i="3"/>
  <c r="D398" i="3"/>
  <c r="D76" i="3"/>
  <c r="E398" i="3"/>
  <c r="F376" i="3"/>
  <c r="G376" i="3" s="1"/>
  <c r="D160" i="3" l="1"/>
  <c r="D139" i="3"/>
  <c r="D375" i="3"/>
  <c r="E375" i="3"/>
  <c r="F398" i="3"/>
  <c r="G398" i="3" s="1"/>
  <c r="D374" i="3" l="1"/>
  <c r="D165" i="3"/>
  <c r="F375" i="3"/>
  <c r="G375" i="3" s="1"/>
  <c r="E374" i="3"/>
  <c r="D373" i="3" l="1"/>
  <c r="F374" i="3"/>
  <c r="G374" i="3" s="1"/>
  <c r="E373" i="3"/>
  <c r="F373" i="3" l="1"/>
  <c r="G373" i="3" s="1"/>
  <c r="E184" i="3" l="1"/>
  <c r="F173" i="3"/>
  <c r="G173" i="3" s="1"/>
  <c r="F58" i="3"/>
  <c r="G58" i="3" s="1"/>
  <c r="F184" i="3" l="1"/>
  <c r="G184" i="3" s="1"/>
  <c r="F176" i="3"/>
  <c r="G176" i="3" s="1"/>
  <c r="F47" i="3" l="1"/>
  <c r="G47" i="3" s="1"/>
  <c r="F29" i="3" l="1"/>
  <c r="G29" i="3" s="1"/>
  <c r="E311" i="3"/>
  <c r="F311" i="3" l="1"/>
  <c r="E56" i="3" l="1"/>
  <c r="F57" i="3"/>
  <c r="G57" i="3" s="1"/>
  <c r="E350" i="3"/>
  <c r="E38" i="3" l="1"/>
  <c r="F44" i="3"/>
  <c r="G44" i="3" s="1"/>
  <c r="E87" i="3"/>
  <c r="F350" i="3"/>
  <c r="G350" i="3" s="1"/>
  <c r="E55" i="3"/>
  <c r="F56" i="3"/>
  <c r="G56" i="3" s="1"/>
  <c r="F115" i="3" l="1"/>
  <c r="G115" i="3" s="1"/>
  <c r="E145" i="3"/>
  <c r="F38" i="3"/>
  <c r="G38" i="3" s="1"/>
  <c r="E73" i="3"/>
  <c r="E53" i="3"/>
  <c r="F55" i="3"/>
  <c r="G55" i="3" s="1"/>
  <c r="F87" i="3"/>
  <c r="G87" i="3" s="1"/>
  <c r="F73" i="3" l="1"/>
  <c r="G73" i="3" s="1"/>
  <c r="E76" i="3"/>
  <c r="F145" i="3"/>
  <c r="G145" i="3" s="1"/>
  <c r="F53" i="3"/>
  <c r="G53" i="3" s="1"/>
  <c r="E61" i="3"/>
  <c r="F76" i="3" l="1"/>
  <c r="G76" i="3" s="1"/>
  <c r="F61" i="3"/>
  <c r="G61" i="3" s="1"/>
  <c r="F32" i="3" l="1"/>
  <c r="G32" i="3" s="1"/>
  <c r="E90" i="3"/>
  <c r="E313" i="3"/>
  <c r="E23" i="3"/>
  <c r="F90" i="3" l="1"/>
  <c r="G90" i="3" s="1"/>
  <c r="E148" i="3"/>
  <c r="F118" i="3"/>
  <c r="G118" i="3" s="1"/>
  <c r="F69" i="4"/>
  <c r="E305" i="3"/>
  <c r="F70" i="4"/>
  <c r="F68" i="4"/>
  <c r="F71" i="4"/>
  <c r="F23" i="3"/>
  <c r="G23" i="3" s="1"/>
  <c r="E81" i="3"/>
  <c r="F313" i="3"/>
  <c r="F305" i="3" l="1"/>
  <c r="E109" i="3"/>
  <c r="F81" i="3"/>
  <c r="G81" i="3" s="1"/>
  <c r="H71" i="4"/>
  <c r="H70" i="4"/>
  <c r="H69" i="4"/>
  <c r="H68" i="4"/>
  <c r="F148" i="3"/>
  <c r="G148" i="3" s="1"/>
  <c r="E160" i="3" l="1"/>
  <c r="F109" i="3"/>
  <c r="G109" i="3" s="1"/>
  <c r="E139" i="3"/>
  <c r="E165" i="3" l="1"/>
  <c r="F160" i="3"/>
  <c r="G160" i="3" s="1"/>
  <c r="F139" i="3"/>
  <c r="G139" i="3" s="1"/>
</calcChain>
</file>

<file path=xl/sharedStrings.xml><?xml version="1.0" encoding="utf-8"?>
<sst xmlns="http://schemas.openxmlformats.org/spreadsheetml/2006/main" count="2082" uniqueCount="1134">
  <si>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</si>
  <si>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</si>
  <si>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</si>
  <si>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</si>
  <si>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</si>
  <si>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</si>
  <si>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</si>
  <si>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</si>
  <si>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</si>
  <si>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</si>
  <si>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</si>
  <si>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</si>
  <si>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</si>
  <si>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</si>
  <si>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</si>
  <si>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</si>
  <si>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</si>
  <si>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</si>
  <si>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</si>
  <si>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</si>
  <si>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</si>
  <si>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</si>
  <si>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</si>
  <si>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</si>
  <si>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</si>
  <si>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</si>
  <si>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</si>
  <si>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</si>
  <si>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</si>
  <si>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</si>
  <si>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</si>
  <si>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</si>
  <si>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</si>
  <si>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</si>
  <si>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</si>
  <si>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</si>
  <si>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</si>
  <si>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</si>
  <si>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</si>
  <si>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</si>
  <si>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</si>
  <si>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</si>
  <si>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</si>
  <si>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</si>
  <si>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</si>
  <si>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</si>
  <si>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</si>
  <si>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</si>
  <si>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</si>
  <si>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</si>
  <si>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</si>
  <si>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</si>
  <si>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</si>
  <si>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</si>
  <si>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</si>
  <si>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</si>
  <si>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</si>
  <si>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</si>
  <si>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</si>
  <si>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</si>
  <si>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</si>
  <si>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</si>
  <si>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</si>
  <si>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</si>
  <si>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</si>
  <si>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</si>
  <si>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</si>
  <si>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</si>
  <si>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</si>
  <si>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</si>
  <si>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</si>
  <si>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</si>
  <si>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</si>
  <si>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</si>
  <si>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</si>
  <si>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</si>
  <si>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</si>
  <si>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</si>
  <si>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</si>
  <si>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</si>
  <si>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</si>
  <si>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</si>
  <si>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</si>
  <si>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</si>
  <si>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</si>
  <si>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</si>
  <si>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</si>
  <si>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</si>
  <si>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</si>
  <si>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</si>
  <si>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</si>
  <si>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</si>
  <si>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</si>
  <si>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</si>
  <si>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</si>
  <si>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</si>
  <si>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</si>
  <si>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</si>
  <si>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</si>
  <si>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</si>
  <si>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</si>
  <si>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</si>
  <si>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</si>
  <si>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</si>
  <si>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</si>
  <si>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</si>
  <si>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</si>
  <si>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</si>
  <si>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</si>
  <si>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</si>
  <si>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</si>
  <si>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</si>
  <si>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</si>
  <si>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</si>
  <si>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</si>
  <si>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</si>
  <si>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</si>
  <si>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</si>
  <si>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</si>
  <si>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</si>
  <si>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</si>
  <si>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</si>
  <si>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</si>
  <si>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</si>
  <si>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</si>
  <si>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</si>
  <si>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</si>
  <si>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</si>
  <si>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</si>
  <si>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</si>
  <si>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</si>
  <si>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</si>
  <si>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</si>
  <si>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</si>
  <si>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</si>
  <si>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</si>
  <si>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</si>
  <si>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</si>
  <si>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</si>
  <si>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</si>
  <si>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</si>
  <si>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</si>
  <si>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</si>
  <si>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</si>
  <si>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</si>
  <si>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</si>
  <si>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</si>
  <si>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</si>
  <si>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</si>
  <si>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</si>
  <si>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</si>
  <si>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</si>
  <si>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</si>
  <si>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</si>
  <si>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</si>
  <si>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</si>
  <si>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</si>
  <si>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</si>
  <si>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</si>
  <si>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</si>
  <si>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</si>
  <si>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</si>
  <si>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</si>
  <si>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</si>
  <si>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</si>
  <si>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</si>
  <si>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</si>
  <si>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</si>
  <si>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</si>
  <si>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</si>
  <si>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</si>
  <si>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</si>
  <si>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</si>
  <si>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</si>
  <si>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</si>
  <si>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</si>
  <si>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</si>
  <si>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</si>
  <si>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</si>
  <si>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</si>
  <si>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</si>
  <si>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</si>
  <si>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</si>
  <si>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</si>
  <si>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</si>
  <si>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</si>
  <si>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</si>
  <si>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</si>
  <si>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</si>
  <si>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</si>
  <si>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</si>
  <si>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</si>
  <si>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</si>
  <si>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</si>
  <si>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</si>
  <si>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</si>
  <si>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</si>
  <si>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</si>
  <si>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</si>
  <si>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</si>
  <si>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</si>
  <si>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</si>
  <si>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</si>
  <si>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</si>
  <si>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</si>
  <si>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</si>
  <si>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</si>
  <si>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</si>
  <si>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</si>
  <si>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</si>
  <si>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</si>
  <si>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</si>
  <si>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</si>
  <si>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</si>
  <si>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</si>
  <si>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</si>
  <si>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</si>
  <si>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</si>
  <si>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</si>
  <si>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</si>
  <si>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</si>
  <si>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</si>
  <si>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</si>
  <si>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</si>
  <si>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</si>
  <si>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</si>
  <si>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</si>
  <si>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</si>
  <si>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</si>
  <si>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</si>
  <si>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</si>
  <si>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</si>
  <si>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</si>
  <si>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</si>
  <si>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</si>
  <si>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</si>
  <si>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</si>
  <si>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</si>
  <si>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</si>
  <si>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</si>
  <si>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</si>
  <si>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</si>
  <si>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</si>
  <si>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</si>
  <si>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</si>
  <si>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</si>
  <si>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</si>
  <si>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</si>
  <si>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</si>
  <si>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</si>
  <si>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</si>
  <si>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</si>
  <si>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</si>
  <si>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</si>
  <si>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</si>
  <si>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</si>
  <si>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</si>
  <si>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</si>
  <si>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</si>
  <si>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</si>
  <si>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</si>
  <si>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</si>
  <si>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</si>
  <si>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</si>
  <si>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</si>
  <si>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</si>
  <si>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</si>
  <si>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</si>
  <si>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</si>
  <si>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</si>
  <si>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</si>
  <si>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</si>
  <si>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</si>
  <si>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</si>
  <si>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</si>
  <si>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</si>
  <si>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</si>
  <si>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</si>
  <si>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</si>
  <si>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</si>
  <si>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</si>
  <si>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</si>
  <si>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</si>
  <si>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</si>
  <si>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</si>
  <si>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</si>
  <si>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</si>
  <si>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</si>
  <si>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</si>
  <si>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</si>
  <si>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</si>
  <si>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</si>
  <si>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</si>
  <si>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</si>
  <si>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</si>
  <si>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</si>
  <si>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</si>
  <si>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</si>
  <si>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</si>
  <si>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</si>
  <si>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</si>
  <si>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</si>
  <si>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</si>
  <si>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</si>
  <si>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</si>
  <si>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</si>
  <si>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</si>
  <si>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</si>
  <si>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</si>
  <si>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</si>
  <si>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</si>
  <si>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</si>
  <si>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</si>
  <si>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</si>
  <si>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</si>
  <si>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</si>
  <si>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</si>
  <si>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</si>
  <si>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</si>
  <si>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</si>
  <si>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</si>
  <si>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</si>
  <si>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</si>
  <si>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</si>
  <si>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</si>
  <si>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</si>
  <si>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</si>
  <si>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</si>
  <si>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</si>
  <si>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</si>
  <si>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</si>
  <si>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</si>
  <si>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</si>
  <si>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</si>
  <si>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</si>
  <si>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</si>
  <si>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</si>
  <si>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</si>
  <si>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</si>
  <si>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</si>
  <si>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</si>
  <si>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</si>
  <si>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</si>
  <si>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</si>
  <si>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</si>
  <si>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</si>
  <si>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</si>
  <si>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</si>
  <si>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</si>
  <si>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</si>
  <si>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</si>
  <si>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</si>
  <si>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</si>
  <si>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</si>
  <si>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</si>
  <si>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</si>
  <si>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</si>
  <si>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</si>
  <si>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</si>
  <si>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</si>
  <si>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</si>
  <si>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</si>
  <si>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</si>
  <si>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</si>
  <si>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</si>
  <si>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</si>
  <si>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</si>
  <si>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</si>
  <si>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</si>
  <si>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</si>
  <si>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</si>
  <si>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</si>
  <si>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</si>
  <si>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</si>
  <si>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</si>
  <si>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</si>
  <si>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</si>
  <si>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</si>
  <si>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</si>
  <si>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</si>
  <si>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</si>
  <si>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</si>
  <si>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</si>
  <si>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</si>
  <si>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</si>
  <si>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</si>
  <si>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</si>
  <si>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</si>
  <si>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</si>
  <si>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</si>
  <si>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</si>
  <si>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</si>
  <si>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</si>
  <si>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</si>
  <si>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</si>
  <si>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</si>
  <si>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</si>
  <si>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</si>
  <si>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</si>
  <si>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</si>
  <si>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</si>
  <si>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</si>
  <si>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</si>
  <si>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</si>
  <si>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</si>
  <si>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</si>
  <si>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</si>
  <si>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</si>
  <si>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</si>
  <si>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</si>
  <si>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</si>
  <si>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</si>
  <si>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</si>
  <si>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</si>
  <si>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</si>
  <si>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</si>
  <si>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</si>
  <si>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</si>
  <si>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</si>
  <si>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</si>
  <si>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</si>
  <si>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</si>
  <si>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</si>
  <si>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</si>
  <si>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</si>
  <si>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</si>
  <si>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</si>
  <si>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</si>
  <si>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</si>
  <si>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</si>
  <si>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</si>
  <si>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</si>
  <si>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</si>
  <si>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</si>
  <si>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</si>
  <si>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</si>
  <si>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</si>
  <si>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</si>
  <si>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</si>
  <si>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</si>
  <si>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</si>
  <si>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</si>
  <si>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</si>
  <si>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</si>
  <si>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</si>
  <si>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</si>
  <si>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</si>
  <si>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</si>
  <si>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</si>
  <si>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</si>
  <si>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</si>
  <si>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</si>
  <si>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</si>
  <si>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</si>
  <si>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</si>
  <si>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</si>
  <si>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</si>
  <si>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</si>
  <si>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</si>
  <si>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</si>
  <si>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</si>
  <si>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</si>
  <si>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</si>
  <si>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</si>
  <si>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</si>
  <si>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</si>
  <si>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</si>
  <si>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</si>
  <si>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</si>
  <si>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</si>
  <si>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</si>
  <si>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</si>
  <si>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</si>
  <si>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</si>
  <si>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</si>
  <si>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</si>
  <si>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</si>
  <si>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</si>
  <si>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</si>
  <si>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</si>
  <si>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</si>
  <si>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</si>
  <si>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</si>
  <si>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</si>
  <si>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</si>
  <si>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</si>
  <si>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</si>
  <si>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</si>
  <si>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</si>
  <si>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</si>
  <si>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</si>
  <si>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</si>
  <si>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</si>
  <si>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</si>
  <si>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</si>
  <si>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</si>
  <si>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</si>
  <si>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</si>
  <si>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</si>
  <si>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</si>
  <si>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</si>
  <si>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</si>
  <si>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</si>
  <si>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</si>
  <si>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</si>
  <si>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</si>
  <si>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</si>
  <si>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</si>
  <si>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</si>
  <si>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</si>
  <si>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</si>
  <si>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</si>
  <si>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</si>
  <si>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</si>
  <si>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</si>
  <si>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</si>
  <si>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</si>
  <si>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</si>
  <si>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</si>
  <si>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</si>
  <si>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</si>
  <si>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</si>
  <si>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</si>
  <si>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</si>
  <si>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</si>
  <si>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</si>
  <si>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</si>
  <si>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</si>
  <si>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</si>
  <si>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</si>
  <si>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</si>
  <si>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</si>
  <si>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</si>
  <si>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</si>
  <si>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</si>
  <si>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</si>
  <si>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</si>
  <si>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</si>
  <si>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</si>
  <si>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</si>
  <si>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</si>
  <si>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</si>
  <si>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</si>
  <si>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</si>
  <si>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</si>
  <si>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</si>
  <si>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</si>
  <si>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</si>
  <si>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</si>
  <si>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</si>
  <si>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</si>
  <si>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</si>
  <si>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</si>
  <si>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</si>
  <si>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</si>
  <si>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</si>
  <si>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</si>
  <si>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</si>
  <si>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</si>
  <si>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</si>
  <si>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</si>
  <si>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</si>
  <si>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</si>
  <si>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</si>
  <si>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</si>
  <si>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</si>
  <si>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</si>
  <si>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</si>
  <si>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</si>
  <si>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</si>
  <si>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</si>
  <si>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</si>
  <si>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</si>
  <si>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</si>
  <si>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</si>
  <si>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</si>
  <si>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</si>
  <si>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</si>
  <si>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</si>
  <si>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</si>
  <si>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</si>
  <si>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</si>
  <si>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</si>
  <si>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</si>
  <si>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</si>
  <si>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</si>
  <si>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</si>
  <si>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</si>
  <si>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</si>
  <si>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</si>
  <si>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</si>
  <si>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</si>
  <si>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</si>
  <si>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</si>
  <si>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</si>
  <si>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</si>
  <si>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</si>
  <si>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</si>
  <si>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</si>
  <si>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</si>
  <si>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</si>
  <si>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</si>
  <si>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</si>
  <si>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</si>
  <si>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</si>
  <si>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</si>
  <si>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</si>
  <si>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</si>
  <si>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</si>
  <si>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</si>
  <si>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</si>
  <si>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</si>
  <si>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</si>
  <si>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</si>
  <si>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</si>
  <si>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</si>
  <si>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</si>
  <si>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</si>
  <si>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</si>
  <si>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</si>
  <si>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</si>
  <si>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</si>
  <si>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</si>
  <si>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</si>
  <si>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</si>
  <si>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</si>
  <si>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</si>
  <si>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</si>
  <si>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</si>
  <si>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</si>
  <si>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</si>
  <si>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</si>
  <si>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</si>
  <si>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</si>
  <si>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</si>
  <si>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</si>
  <si>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</si>
  <si>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</si>
  <si>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</si>
  <si>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</si>
  <si>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</si>
  <si>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</si>
  <si>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</si>
  <si>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</si>
  <si>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</si>
  <si>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</si>
  <si>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</si>
  <si>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</si>
  <si>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</si>
  <si>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</si>
  <si>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</si>
  <si>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</si>
  <si>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</si>
  <si>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</si>
  <si>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</si>
  <si>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</si>
  <si>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</si>
  <si>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</si>
  <si>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</si>
  <si>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</si>
  <si>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</si>
  <si>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</si>
  <si>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</si>
  <si>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</si>
  <si>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</si>
  <si>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</si>
  <si>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</si>
  <si>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</si>
  <si>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</si>
  <si>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</si>
  <si>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</si>
  <si>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</si>
  <si>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</si>
  <si>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</si>
  <si>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</si>
  <si>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</si>
  <si>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</si>
  <si>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</si>
  <si>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</si>
  <si>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</si>
  <si>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</si>
  <si>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</si>
  <si>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</si>
  <si>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</si>
  <si>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</si>
  <si>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</si>
  <si>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</si>
  <si>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</si>
  <si>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</si>
  <si>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</si>
  <si>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</si>
  <si>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</si>
  <si>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</si>
  <si>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</si>
  <si>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</si>
  <si>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</si>
  <si>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</si>
  <si>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</si>
  <si>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</si>
  <si>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</si>
  <si>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</si>
  <si>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</si>
  <si>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</si>
  <si>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</si>
  <si>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</si>
  <si>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</si>
  <si>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</si>
  <si>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</si>
  <si>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</si>
  <si>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</si>
  <si>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</si>
  <si>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</si>
  <si>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</si>
  <si>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</si>
  <si>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</si>
  <si>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</si>
  <si>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</si>
  <si>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</si>
  <si>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</si>
  <si>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</si>
  <si>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</si>
  <si>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</si>
  <si>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</si>
  <si>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</si>
  <si>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</si>
  <si>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</si>
  <si>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</si>
  <si>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</si>
  <si>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</si>
  <si>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</si>
  <si>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</si>
  <si>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</si>
  <si>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</si>
  <si>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</si>
  <si>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</si>
  <si>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</si>
  <si>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</si>
  <si>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</si>
  <si>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</si>
  <si>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</si>
  <si>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</si>
  <si>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</si>
  <si>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</si>
  <si>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</si>
  <si>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</si>
  <si>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</si>
  <si>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</si>
  <si>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</si>
  <si>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</si>
  <si>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</si>
  <si>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</si>
  <si>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</si>
  <si>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</si>
  <si>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</si>
  <si>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</si>
  <si>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</si>
  <si>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</si>
  <si>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</si>
  <si>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</si>
  <si>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</si>
  <si>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</si>
  <si>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</si>
  <si>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</si>
  <si>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</si>
  <si>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</si>
  <si>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</si>
  <si>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</si>
  <si>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</si>
  <si>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</si>
  <si>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</si>
  <si>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</si>
  <si>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</si>
  <si>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</si>
  <si>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</si>
  <si>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</si>
  <si>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</si>
  <si>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</si>
  <si>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</si>
  <si>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</si>
  <si>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</si>
  <si>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</si>
  <si>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</si>
  <si>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</si>
  <si>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</si>
  <si>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</si>
  <si>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</si>
  <si>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</si>
  <si>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</si>
  <si>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</si>
  <si>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</si>
  <si>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</si>
  <si>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</si>
  <si>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</si>
  <si>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</si>
  <si>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</si>
  <si>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</si>
  <si>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</si>
  <si>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</si>
  <si>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</si>
  <si>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</si>
  <si>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</si>
  <si>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</si>
  <si>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</si>
  <si>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</si>
  <si>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</si>
  <si>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</si>
  <si>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</si>
  <si>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</si>
  <si>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</si>
  <si>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</si>
  <si>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</si>
  <si>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</si>
  <si>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</si>
  <si>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</si>
  <si>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</si>
  <si>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</si>
  <si>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</si>
  <si>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</si>
  <si>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</si>
  <si>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</si>
  <si>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</si>
  <si>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</si>
  <si>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</si>
  <si>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</si>
  <si>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</si>
  <si>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</si>
  <si>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</si>
  <si>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</si>
  <si>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</si>
  <si>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</si>
  <si>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</si>
  <si>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</si>
  <si>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</si>
  <si>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</si>
  <si>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</si>
  <si>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</si>
  <si>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</si>
  <si>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</si>
  <si>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</si>
  <si>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</si>
  <si>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</si>
  <si>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</si>
  <si>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</si>
  <si>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</si>
  <si>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</si>
  <si>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</si>
  <si>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</si>
  <si>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</si>
  <si>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</si>
  <si>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</si>
  <si>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</si>
  <si>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</si>
  <si>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</si>
  <si>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</si>
  <si>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</si>
  <si>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</si>
  <si>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</si>
  <si>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</si>
  <si>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</si>
  <si>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</si>
  <si>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</si>
  <si>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</si>
  <si>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</si>
  <si>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</si>
  <si>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</si>
  <si>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</si>
  <si>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</si>
  <si>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</si>
  <si>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</si>
  <si>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</si>
  <si>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</si>
  <si>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</si>
  <si>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</si>
  <si>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</si>
  <si>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</si>
  <si>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</si>
  <si>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</si>
  <si>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</si>
  <si>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</si>
  <si>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</si>
  <si>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</si>
  <si>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</si>
  <si>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</si>
  <si>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</si>
  <si>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</si>
  <si>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</si>
  <si>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</si>
  <si>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</si>
  <si>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</si>
  <si>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</si>
  <si>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</si>
  <si>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</si>
  <si>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</si>
  <si>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</si>
  <si>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</si>
  <si>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</si>
  <si>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</si>
  <si>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</si>
  <si>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</si>
  <si>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</si>
  <si>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</si>
  <si>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</si>
  <si>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</si>
  <si>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</si>
  <si>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</si>
  <si>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</si>
  <si>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</si>
  <si>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</si>
  <si>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</si>
  <si>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</si>
  <si>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</si>
  <si>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</si>
  <si>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</si>
  <si>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</si>
  <si>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</si>
  <si>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</si>
  <si>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</si>
  <si>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</si>
  <si>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</si>
  <si>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</si>
  <si>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</si>
  <si>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</si>
  <si>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</si>
  <si>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</si>
  <si>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</si>
  <si>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</si>
  <si>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</si>
  <si>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</si>
  <si>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</si>
  <si>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</si>
  <si>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</si>
  <si>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</si>
  <si>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</si>
  <si>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</si>
  <si>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</si>
  <si>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</si>
  <si>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</si>
  <si>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</si>
  <si>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</si>
  <si>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</si>
  <si>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</si>
  <si>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</si>
  <si>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</si>
  <si>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</si>
  <si>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</si>
  <si>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</si>
  <si>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</si>
  <si>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</si>
  <si>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</si>
  <si>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</si>
  <si>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</si>
  <si>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</si>
  <si>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</si>
  <si>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</si>
  <si>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</si>
  <si>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</si>
  <si>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</si>
  <si>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</si>
  <si>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</si>
  <si>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</si>
  <si>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</si>
  <si>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</si>
  <si>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</si>
  <si>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</si>
  <si>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</si>
  <si>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</si>
  <si>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</si>
  <si>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</si>
  <si>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</si>
  <si>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</si>
  <si>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</si>
  <si>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</si>
  <si>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</si>
  <si>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</si>
  <si>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</si>
  <si>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</si>
  <si>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</si>
  <si>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</si>
  <si>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</si>
  <si>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</si>
  <si>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</si>
  <si>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</si>
  <si>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</si>
  <si>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</si>
  <si>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</si>
  <si>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</si>
  <si>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</si>
  <si>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</si>
  <si>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</si>
  <si>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</si>
  <si>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</si>
  <si>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</si>
  <si>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</si>
  <si>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</si>
  <si>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</si>
  <si>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</si>
  <si>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</si>
  <si>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</si>
  <si>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</si>
  <si>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</si>
  <si>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</si>
  <si>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</si>
  <si>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</si>
  <si>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</si>
  <si>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</si>
  <si>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</si>
  <si>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</si>
  <si>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</si>
  <si>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</si>
  <si>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</si>
  <si>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</si>
  <si>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</si>
  <si>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</si>
  <si>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</si>
  <si>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</si>
  <si>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</si>
  <si>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</si>
  <si>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</si>
  <si>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</si>
  <si>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</si>
  <si>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</si>
  <si>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</si>
  <si>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</si>
  <si>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</si>
  <si>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</si>
  <si>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</si>
  <si>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</si>
  <si>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</si>
  <si>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</si>
  <si>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</si>
  <si>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</si>
  <si>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</si>
  <si>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</si>
  <si>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</si>
  <si>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</si>
  <si>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</si>
  <si>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</si>
  <si>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</si>
  <si>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</si>
  <si>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</si>
  <si>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</si>
  <si>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</si>
  <si>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</si>
  <si>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</si>
  <si>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</si>
  <si>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</si>
  <si>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</si>
  <si>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</si>
  <si>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</si>
  <si>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</si>
  <si>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</si>
  <si>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</si>
  <si>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</si>
  <si>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</si>
  <si>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</si>
  <si>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</si>
  <si>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</si>
  <si>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</si>
  <si>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</si>
  <si>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</si>
  <si>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</si>
  <si>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</si>
  <si>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</si>
  <si>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</si>
  <si>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</si>
  <si>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</si>
  <si>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</si>
  <si>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</si>
  <si>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</si>
  <si>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</si>
  <si>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</si>
  <si>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</si>
  <si>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</si>
  <si>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</si>
  <si>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</si>
  <si>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</si>
  <si>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</si>
  <si>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</si>
  <si>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</si>
  <si>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</si>
  <si>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</si>
  <si>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</si>
  <si>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</si>
  <si>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</si>
  <si>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</si>
  <si>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</si>
  <si>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</si>
  <si>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</si>
  <si>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</si>
  <si>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</si>
  <si>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</si>
  <si>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</si>
  <si>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</si>
  <si>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</si>
  <si>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</si>
  <si>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</si>
  <si>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</si>
  <si>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</si>
  <si>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</si>
  <si>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</si>
  <si>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</si>
  <si>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</si>
  <si>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</si>
  <si>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</si>
  <si>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</si>
  <si>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</si>
  <si>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</si>
  <si>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</si>
  <si>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</si>
  <si>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</si>
  <si>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</si>
  <si>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</si>
  <si>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</si>
  <si>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</si>
  <si>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</si>
  <si>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21.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</si>
  <si>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Приложение № 21</t>
  </si>
  <si>
    <t>от "____"____________2017 г. № ______</t>
  </si>
  <si>
    <t xml:space="preserve">                    Год раскрытия (предоставления) информации: 2017 год</t>
  </si>
  <si>
    <t>Отклонения от плановых значений по итогам отчетного периода</t>
  </si>
  <si>
    <t>Причины отклонений</t>
  </si>
  <si>
    <t xml:space="preserve">План </t>
  </si>
  <si>
    <t>в ед. измерений</t>
  </si>
  <si>
    <t>в процентах, %</t>
  </si>
  <si>
    <t xml:space="preserve">2017 г. 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</si>
  <si>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</si>
  <si>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</si>
  <si>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</si>
  <si>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</si>
  <si>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</si>
  <si>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</si>
  <si>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</si>
  <si>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>9 мес. Факт</t>
  </si>
  <si>
    <r>
      <t xml:space="preserve">Утвержденные плановые значения показателей приведены в соответствии с приказом Минэнерго России от </t>
    </r>
    <r>
      <rPr>
        <u/>
        <sz val="14"/>
        <rFont val="Times New Roman"/>
        <family val="1"/>
        <charset val="204"/>
      </rPr>
      <t xml:space="preserve">22.12.2016 №1384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</si>
</sst>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8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04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9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9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9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9" applyNumberFormat="1" applyFont="1" applyFill="1" applyBorder="1" applyAlignment="1" applyProtection="1">
      <alignment horizontal="right"/>
    </xf>
    <xf numFmtId="167" fontId="30" fillId="25" borderId="14" xfId="79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9" applyNumberFormat="1" applyFont="1" applyFill="1" applyBorder="1" applyAlignment="1" applyProtection="1">
      <alignment horizontal="right"/>
    </xf>
    <xf numFmtId="167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3" applyNumberFormat="1" applyFont="1" applyFill="1" applyBorder="1" applyAlignment="1">
      <alignment horizontal="center" vertical="center" wrapText="1"/>
    </xf>
    <xf numFmtId="164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3" applyNumberFormat="1" applyFont="1" applyFill="1" applyBorder="1" applyAlignment="1">
      <alignment horizontal="center" vertical="center"/>
    </xf>
    <xf numFmtId="171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8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2" applyFont="1" applyFill="1" applyBorder="1" applyAlignment="1">
      <alignment vertical="center"/>
    </xf>
    <xf numFmtId="164" fontId="54" fillId="0" borderId="19" xfId="72" applyFont="1" applyFill="1" applyBorder="1" applyAlignment="1">
      <alignment vertical="center"/>
    </xf>
    <xf numFmtId="164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69" fontId="34" fillId="0" borderId="19" xfId="73" applyNumberFormat="1" applyFont="1" applyFill="1" applyBorder="1" applyAlignment="1">
      <alignment horizontal="center" vertical="center"/>
    </xf>
    <xf numFmtId="169" fontId="54" fillId="0" borderId="19" xfId="73" applyNumberFormat="1" applyFont="1" applyFill="1" applyBorder="1" applyAlignment="1">
      <alignment horizontal="center" vertical="center"/>
    </xf>
    <xf numFmtId="169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1" fontId="62" fillId="0" borderId="0" xfId="78" applyNumberFormat="1" applyFont="1" applyAlignment="1">
      <alignment horizontal="center" vertical="center"/>
    </xf>
    <xf numFmtId="171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1" fontId="61" fillId="0" borderId="0" xfId="78" applyNumberFormat="1" applyFont="1" applyAlignment="1">
      <alignment horizontal="center" vertical="center" wrapText="1"/>
    </xf>
    <xf numFmtId="173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4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8" applyNumberFormat="1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61" fillId="0" borderId="0" xfId="68" applyNumberFormat="1" applyFont="1" applyAlignment="1">
      <alignment horizontal="center" vertical="center"/>
    </xf>
    <xf numFmtId="175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3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1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1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1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1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1" fontId="62" fillId="31" borderId="0" xfId="56" applyNumberFormat="1" applyFont="1" applyFill="1" applyAlignment="1">
      <alignment horizontal="center" vertical="center"/>
    </xf>
    <xf numFmtId="171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1" fontId="62" fillId="0" borderId="0" xfId="77" applyNumberFormat="1" applyFont="1" applyAlignment="1">
      <alignment horizontal="center" vertical="center"/>
    </xf>
    <xf numFmtId="171" fontId="67" fillId="0" borderId="0" xfId="56" applyNumberFormat="1" applyFont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1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4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4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4" fontId="28" fillId="0" borderId="41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 wrapText="1"/>
    </xf>
    <xf numFmtId="174" fontId="28" fillId="0" borderId="17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/>
    </xf>
    <xf numFmtId="174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center"/>
    </xf>
    <xf numFmtId="0" fontId="1" fillId="0" borderId="38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5"/>
    </xf>
    <xf numFmtId="0" fontId="1" fillId="0" borderId="31" xfId="43" applyFont="1" applyFill="1" applyBorder="1" applyAlignment="1">
      <alignment horizontal="left" vertical="center" indent="5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4" fontId="28" fillId="0" borderId="31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7"/>
    </xf>
    <xf numFmtId="0" fontId="2" fillId="0" borderId="0" xfId="0" applyFont="1" applyFill="1" applyAlignment="1">
      <alignment horizontal="righ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174" fontId="28" fillId="0" borderId="38" xfId="0" applyNumberFormat="1" applyFont="1" applyFill="1" applyBorder="1" applyAlignment="1">
      <alignment horizontal="center" vertical="center"/>
    </xf>
    <xf numFmtId="174" fontId="28" fillId="0" borderId="19" xfId="0" applyNumberFormat="1" applyFont="1" applyFill="1" applyBorder="1" applyAlignment="1">
      <alignment horizontal="center" vertical="center"/>
    </xf>
    <xf numFmtId="174" fontId="28" fillId="0" borderId="17" xfId="0" applyNumberFormat="1" applyFont="1" applyFill="1" applyBorder="1" applyAlignment="1">
      <alignment horizontal="center" vertical="center"/>
    </xf>
    <xf numFmtId="174" fontId="28" fillId="0" borderId="31" xfId="0" applyNumberFormat="1" applyFont="1" applyFill="1" applyBorder="1" applyAlignment="1">
      <alignment horizontal="center" vertical="center"/>
    </xf>
    <xf numFmtId="174" fontId="28" fillId="0" borderId="41" xfId="0" applyNumberFormat="1" applyFont="1" applyFill="1" applyBorder="1" applyAlignment="1">
      <alignment horizontal="center" vertical="center"/>
    </xf>
    <xf numFmtId="10" fontId="72" fillId="0" borderId="17" xfId="63" applyNumberFormat="1" applyFont="1" applyFill="1" applyBorder="1" applyAlignment="1">
      <alignment horizontal="center" vertical="center"/>
    </xf>
    <xf numFmtId="10" fontId="72" fillId="0" borderId="19" xfId="63" applyNumberFormat="1" applyFont="1" applyFill="1" applyBorder="1" applyAlignment="1">
      <alignment horizontal="center" vertical="center"/>
    </xf>
    <xf numFmtId="10" fontId="72" fillId="0" borderId="31" xfId="63" applyNumberFormat="1" applyFont="1" applyFill="1" applyBorder="1" applyAlignment="1">
      <alignment horizontal="center" vertical="center"/>
    </xf>
    <xf numFmtId="4" fontId="72" fillId="0" borderId="19" xfId="0" applyNumberFormat="1" applyFont="1" applyFill="1" applyBorder="1" applyAlignment="1">
      <alignment horizontal="center" vertical="center"/>
    </xf>
    <xf numFmtId="0" fontId="72" fillId="0" borderId="32" xfId="0" applyFont="1" applyFill="1" applyBorder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0" fontId="45" fillId="0" borderId="45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47" fillId="0" borderId="48" xfId="43" applyFont="1" applyFill="1" applyBorder="1" applyAlignment="1">
      <alignment horizontal="center" vertical="center" wrapText="1"/>
    </xf>
    <xf numFmtId="0" fontId="47" fillId="0" borderId="40" xfId="43" applyFont="1" applyFill="1" applyBorder="1" applyAlignment="1">
      <alignment horizontal="center" vertical="center" wrapText="1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66" t="s">
        <v>236</v>
      </c>
      <c r="B1" s="367"/>
      <c r="C1" s="367"/>
      <c r="D1" s="367"/>
      <c r="E1" s="367"/>
      <c r="F1" s="367"/>
      <c r="G1" s="367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68" t="s">
        <v>321</v>
      </c>
      <c r="B72" s="368"/>
      <c r="C72" s="368"/>
      <c r="D72" s="368"/>
      <c r="E72" s="368"/>
      <c r="F72" s="368"/>
      <c r="G72" s="368"/>
    </row>
    <row r="73" spans="1:8" ht="15" x14ac:dyDescent="0.25">
      <c r="A73" s="368"/>
      <c r="B73" s="368"/>
      <c r="C73" s="368"/>
      <c r="D73" s="368"/>
      <c r="E73" s="368"/>
      <c r="F73" s="368"/>
      <c r="G73" s="368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68" t="s">
        <v>347</v>
      </c>
      <c r="B122" s="368"/>
      <c r="C122" s="368"/>
      <c r="D122" s="368"/>
      <c r="E122" s="368"/>
      <c r="F122" s="368"/>
      <c r="G122" s="368"/>
      <c r="H122" s="110"/>
      <c r="I122" s="110"/>
      <c r="J122" s="110"/>
      <c r="K122" s="110"/>
      <c r="L122" s="110"/>
    </row>
    <row r="123" spans="1:12" x14ac:dyDescent="0.25">
      <c r="A123" s="368"/>
      <c r="B123" s="368"/>
      <c r="C123" s="368"/>
      <c r="D123" s="368"/>
      <c r="E123" s="368"/>
      <c r="F123" s="368"/>
      <c r="G123" s="368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69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69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70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70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70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70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65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65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65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65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65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65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9"/>
  <sheetViews>
    <sheetView tabSelected="1" view="pageBreakPreview" topLeftCell="A339" zoomScale="85" zoomScaleNormal="100" zoomScaleSheetLayoutView="85" workbookViewId="0">
      <selection activeCell="D370" sqref="D370:H371"/>
    </sheetView>
  </sheetViews>
  <sheetFormatPr defaultColWidth="10.28515625" defaultRowHeight="15.75" outlineLevelRow="1" x14ac:dyDescent="0.25"/>
  <cols>
    <col min="1" max="1" width="10.140625" style="308" customWidth="1"/>
    <col min="2" max="2" width="85.28515625" style="298" customWidth="1"/>
    <col min="3" max="3" width="12.28515625" style="299" customWidth="1"/>
    <col min="4" max="6" width="20.7109375" style="300" customWidth="1"/>
    <col min="7" max="7" width="26.140625" style="300" customWidth="1"/>
    <col min="8" max="8" width="15" style="300" customWidth="1"/>
    <col min="9" max="16384" width="10.28515625" style="300"/>
  </cols>
  <sheetData>
    <row r="1" spans="1:8" ht="18.75" x14ac:dyDescent="0.25">
      <c r="E1" s="352"/>
      <c r="H1" s="352" t="s">
        <v>1116</v>
      </c>
    </row>
    <row r="2" spans="1:8" ht="18.75" x14ac:dyDescent="0.25">
      <c r="E2" s="352"/>
      <c r="H2" s="352" t="s">
        <v>522</v>
      </c>
    </row>
    <row r="3" spans="1:8" ht="18.75" x14ac:dyDescent="0.25">
      <c r="E3" s="352"/>
      <c r="H3" s="352" t="s">
        <v>1117</v>
      </c>
    </row>
    <row r="6" spans="1:8" ht="15.75" customHeight="1" x14ac:dyDescent="0.25">
      <c r="A6" s="395" t="s">
        <v>1115</v>
      </c>
      <c r="B6" s="395"/>
      <c r="C6" s="395"/>
      <c r="D6" s="395"/>
      <c r="E6" s="395"/>
      <c r="F6" s="395"/>
      <c r="G6" s="395"/>
      <c r="H6" s="395"/>
    </row>
    <row r="7" spans="1:8" ht="36.75" customHeight="1" x14ac:dyDescent="0.25">
      <c r="A7" s="395"/>
      <c r="B7" s="395"/>
      <c r="C7" s="395"/>
      <c r="D7" s="395"/>
      <c r="E7" s="395"/>
      <c r="F7" s="395"/>
      <c r="G7" s="395"/>
      <c r="H7" s="395"/>
    </row>
    <row r="9" spans="1:8" ht="21.75" customHeight="1" x14ac:dyDescent="0.25">
      <c r="A9" s="372" t="s">
        <v>1130</v>
      </c>
      <c r="B9" s="372"/>
    </row>
    <row r="10" spans="1:8" x14ac:dyDescent="0.25">
      <c r="B10" s="353" t="s">
        <v>610</v>
      </c>
    </row>
    <row r="11" spans="1:8" ht="18.75" x14ac:dyDescent="0.25">
      <c r="B11" s="354" t="s">
        <v>1131</v>
      </c>
    </row>
    <row r="12" spans="1:8" ht="15.75" customHeight="1" x14ac:dyDescent="0.25">
      <c r="A12" s="380" t="s">
        <v>1118</v>
      </c>
      <c r="B12" s="380"/>
    </row>
    <row r="13" spans="1:8" ht="18.75" x14ac:dyDescent="0.25">
      <c r="B13" s="354"/>
    </row>
    <row r="14" spans="1:8" ht="40.5" customHeight="1" x14ac:dyDescent="0.25">
      <c r="A14" s="400" t="s">
        <v>1133</v>
      </c>
      <c r="B14" s="400"/>
    </row>
    <row r="15" spans="1:8" x14ac:dyDescent="0.25">
      <c r="A15" s="401" t="s">
        <v>609</v>
      </c>
      <c r="B15" s="401"/>
    </row>
    <row r="16" spans="1:8" x14ac:dyDescent="0.25">
      <c r="A16" s="300"/>
      <c r="B16" s="300"/>
      <c r="C16" s="300"/>
    </row>
    <row r="17" spans="1:8" x14ac:dyDescent="0.25">
      <c r="A17" s="300"/>
      <c r="B17" s="300"/>
      <c r="C17" s="300"/>
    </row>
    <row r="18" spans="1:8" ht="18.75" customHeight="1" thickBot="1" x14ac:dyDescent="0.3">
      <c r="A18" s="383" t="s">
        <v>924</v>
      </c>
      <c r="B18" s="383"/>
      <c r="C18" s="383"/>
      <c r="D18" s="383"/>
      <c r="E18" s="383"/>
      <c r="F18" s="383"/>
      <c r="G18" s="383"/>
      <c r="H18" s="383"/>
    </row>
    <row r="19" spans="1:8" ht="35.25" customHeight="1" x14ac:dyDescent="0.25">
      <c r="A19" s="402" t="s">
        <v>0</v>
      </c>
      <c r="B19" s="393" t="s">
        <v>1</v>
      </c>
      <c r="C19" s="390" t="s">
        <v>611</v>
      </c>
      <c r="D19" s="378" t="s">
        <v>1124</v>
      </c>
      <c r="E19" s="379"/>
      <c r="F19" s="392" t="s">
        <v>1119</v>
      </c>
      <c r="G19" s="379"/>
      <c r="H19" s="396" t="s">
        <v>1120</v>
      </c>
    </row>
    <row r="20" spans="1:8" x14ac:dyDescent="0.25">
      <c r="A20" s="403"/>
      <c r="B20" s="394"/>
      <c r="C20" s="391"/>
      <c r="D20" s="331" t="s">
        <v>1121</v>
      </c>
      <c r="E20" s="332" t="s">
        <v>1132</v>
      </c>
      <c r="F20" s="332" t="s">
        <v>1122</v>
      </c>
      <c r="G20" s="331" t="s">
        <v>1123</v>
      </c>
      <c r="H20" s="397"/>
    </row>
    <row r="21" spans="1:8" s="316" customFormat="1" ht="16.5" thickBot="1" x14ac:dyDescent="0.3">
      <c r="A21" s="317">
        <v>1</v>
      </c>
      <c r="B21" s="318">
        <v>2</v>
      </c>
      <c r="C21" s="321">
        <v>3</v>
      </c>
      <c r="D21" s="317">
        <v>7</v>
      </c>
      <c r="E21" s="318">
        <v>8</v>
      </c>
      <c r="F21" s="317">
        <v>9</v>
      </c>
      <c r="G21" s="318">
        <v>10</v>
      </c>
      <c r="H21" s="317">
        <v>11</v>
      </c>
    </row>
    <row r="22" spans="1:8" s="316" customFormat="1" ht="19.5" thickBot="1" x14ac:dyDescent="0.3">
      <c r="A22" s="373" t="s">
        <v>534</v>
      </c>
      <c r="B22" s="374"/>
      <c r="C22" s="374"/>
      <c r="D22" s="374"/>
      <c r="E22" s="374"/>
      <c r="F22" s="374"/>
      <c r="G22" s="374"/>
      <c r="H22" s="374"/>
    </row>
    <row r="23" spans="1:8" s="316" customFormat="1" x14ac:dyDescent="0.25">
      <c r="A23" s="309" t="s">
        <v>16</v>
      </c>
      <c r="B23" s="310" t="s">
        <v>1031</v>
      </c>
      <c r="C23" s="303" t="s">
        <v>756</v>
      </c>
      <c r="D23" s="323">
        <f>D29+D31+D32+D37</f>
        <v>3144.040778629128</v>
      </c>
      <c r="E23" s="339">
        <f>E29+E31+E32+E37</f>
        <v>3523.3093513268341</v>
      </c>
      <c r="F23" s="339">
        <f t="shared" ref="F23:F29" si="0">E23-D23</f>
        <v>379.26857269770608</v>
      </c>
      <c r="G23" s="355">
        <f>IFERROR(F23/D23,0)</f>
        <v>0.12063093305776894</v>
      </c>
      <c r="H23" s="339"/>
    </row>
    <row r="24" spans="1:8" s="316" customFormat="1" ht="15.75" hidden="1" customHeight="1" outlineLevel="1" x14ac:dyDescent="0.25">
      <c r="A24" s="283" t="s">
        <v>17</v>
      </c>
      <c r="B24" s="282" t="s">
        <v>1032</v>
      </c>
      <c r="C24" s="291" t="s">
        <v>756</v>
      </c>
      <c r="D24" s="324"/>
      <c r="E24" s="338"/>
      <c r="F24" s="338">
        <f t="shared" si="0"/>
        <v>0</v>
      </c>
      <c r="G24" s="356"/>
      <c r="H24" s="338"/>
    </row>
    <row r="25" spans="1:8" s="316" customFormat="1" ht="31.5" hidden="1" customHeight="1" outlineLevel="1" x14ac:dyDescent="0.25">
      <c r="A25" s="283" t="s">
        <v>202</v>
      </c>
      <c r="B25" s="284" t="s">
        <v>909</v>
      </c>
      <c r="C25" s="291" t="s">
        <v>756</v>
      </c>
      <c r="D25" s="324"/>
      <c r="E25" s="338"/>
      <c r="F25" s="338">
        <f t="shared" si="0"/>
        <v>0</v>
      </c>
      <c r="G25" s="356"/>
      <c r="H25" s="338"/>
    </row>
    <row r="26" spans="1:8" s="316" customFormat="1" ht="31.5" hidden="1" customHeight="1" outlineLevel="1" x14ac:dyDescent="0.25">
      <c r="A26" s="283" t="s">
        <v>204</v>
      </c>
      <c r="B26" s="284" t="s">
        <v>910</v>
      </c>
      <c r="C26" s="291" t="s">
        <v>756</v>
      </c>
      <c r="D26" s="324"/>
      <c r="E26" s="338"/>
      <c r="F26" s="338">
        <f t="shared" si="0"/>
        <v>0</v>
      </c>
      <c r="G26" s="356"/>
      <c r="H26" s="338"/>
    </row>
    <row r="27" spans="1:8" s="316" customFormat="1" ht="31.5" hidden="1" customHeight="1" outlineLevel="1" x14ac:dyDescent="0.25">
      <c r="A27" s="283" t="s">
        <v>206</v>
      </c>
      <c r="B27" s="284" t="s">
        <v>895</v>
      </c>
      <c r="C27" s="291" t="s">
        <v>756</v>
      </c>
      <c r="D27" s="324"/>
      <c r="E27" s="338"/>
      <c r="F27" s="338">
        <f t="shared" si="0"/>
        <v>0</v>
      </c>
      <c r="G27" s="356"/>
      <c r="H27" s="338"/>
    </row>
    <row r="28" spans="1:8" s="316" customFormat="1" ht="15.75" hidden="1" customHeight="1" outlineLevel="1" x14ac:dyDescent="0.25">
      <c r="A28" s="283" t="s">
        <v>18</v>
      </c>
      <c r="B28" s="282" t="s">
        <v>1071</v>
      </c>
      <c r="C28" s="291" t="s">
        <v>756</v>
      </c>
      <c r="D28" s="324"/>
      <c r="E28" s="338"/>
      <c r="F28" s="338">
        <f t="shared" si="0"/>
        <v>0</v>
      </c>
      <c r="G28" s="356"/>
      <c r="H28" s="338"/>
    </row>
    <row r="29" spans="1:8" s="316" customFormat="1" collapsed="1" x14ac:dyDescent="0.25">
      <c r="A29" s="283" t="s">
        <v>21</v>
      </c>
      <c r="B29" s="282" t="s">
        <v>955</v>
      </c>
      <c r="C29" s="291" t="s">
        <v>756</v>
      </c>
      <c r="D29" s="324">
        <v>3115.3057299409925</v>
      </c>
      <c r="E29" s="338">
        <v>1918.2583469648005</v>
      </c>
      <c r="F29" s="338">
        <f t="shared" si="0"/>
        <v>-1197.047382976192</v>
      </c>
      <c r="G29" s="356">
        <f t="shared" ref="G29:G92" si="1">IFERROR(F29/D29,0)</f>
        <v>-0.38424716119238334</v>
      </c>
      <c r="H29" s="338"/>
    </row>
    <row r="30" spans="1:8" s="316" customFormat="1" ht="15.75" hidden="1" customHeight="1" outlineLevel="1" x14ac:dyDescent="0.25">
      <c r="A30" s="283" t="s">
        <v>39</v>
      </c>
      <c r="B30" s="282" t="s">
        <v>1072</v>
      </c>
      <c r="C30" s="291" t="s">
        <v>756</v>
      </c>
      <c r="D30" s="324"/>
      <c r="E30" s="338"/>
      <c r="F30" s="338">
        <f t="shared" ref="F30:F93" si="2">E30-D30</f>
        <v>0</v>
      </c>
      <c r="G30" s="356">
        <f t="shared" si="1"/>
        <v>0</v>
      </c>
      <c r="H30" s="338"/>
    </row>
    <row r="31" spans="1:8" s="316" customFormat="1" collapsed="1" x14ac:dyDescent="0.25">
      <c r="A31" s="283" t="s">
        <v>75</v>
      </c>
      <c r="B31" s="282" t="s">
        <v>956</v>
      </c>
      <c r="C31" s="291" t="s">
        <v>756</v>
      </c>
      <c r="D31" s="324">
        <v>0.79437540000000006</v>
      </c>
      <c r="E31" s="338">
        <v>10.584635389830511</v>
      </c>
      <c r="F31" s="338">
        <f t="shared" si="2"/>
        <v>9.7902599898305116</v>
      </c>
      <c r="G31" s="356">
        <f t="shared" si="1"/>
        <v>12.324475291946994</v>
      </c>
      <c r="H31" s="338"/>
    </row>
    <row r="32" spans="1:8" s="316" customFormat="1" x14ac:dyDescent="0.25">
      <c r="A32" s="283" t="s">
        <v>85</v>
      </c>
      <c r="B32" s="282" t="s">
        <v>957</v>
      </c>
      <c r="C32" s="291" t="s">
        <v>756</v>
      </c>
      <c r="D32" s="324">
        <v>0</v>
      </c>
      <c r="E32" s="338">
        <v>1572.6914800061018</v>
      </c>
      <c r="F32" s="338">
        <f t="shared" si="2"/>
        <v>1572.6914800061018</v>
      </c>
      <c r="G32" s="356">
        <f t="shared" si="1"/>
        <v>0</v>
      </c>
      <c r="H32" s="338"/>
    </row>
    <row r="33" spans="1:8" s="316" customFormat="1" ht="15.75" hidden="1" customHeight="1" outlineLevel="1" x14ac:dyDescent="0.25">
      <c r="A33" s="283" t="s">
        <v>749</v>
      </c>
      <c r="B33" s="282" t="s">
        <v>1079</v>
      </c>
      <c r="C33" s="291" t="s">
        <v>756</v>
      </c>
      <c r="D33" s="324" t="s">
        <v>289</v>
      </c>
      <c r="E33" s="338"/>
      <c r="F33" s="338" t="e">
        <f t="shared" si="2"/>
        <v>#VALUE!</v>
      </c>
      <c r="G33" s="356">
        <f t="shared" si="1"/>
        <v>0</v>
      </c>
      <c r="H33" s="338"/>
    </row>
    <row r="34" spans="1:8" s="316" customFormat="1" ht="31.5" hidden="1" customHeight="1" outlineLevel="1" x14ac:dyDescent="0.25">
      <c r="A34" s="283" t="s">
        <v>750</v>
      </c>
      <c r="B34" s="284" t="s">
        <v>826</v>
      </c>
      <c r="C34" s="291" t="s">
        <v>756</v>
      </c>
      <c r="D34" s="324" t="s">
        <v>289</v>
      </c>
      <c r="E34" s="338"/>
      <c r="F34" s="338" t="e">
        <f t="shared" si="2"/>
        <v>#VALUE!</v>
      </c>
      <c r="G34" s="356">
        <f t="shared" si="1"/>
        <v>0</v>
      </c>
      <c r="H34" s="338"/>
    </row>
    <row r="35" spans="1:8" s="316" customFormat="1" ht="15.75" hidden="1" customHeight="1" outlineLevel="1" x14ac:dyDescent="0.25">
      <c r="A35" s="283" t="s">
        <v>995</v>
      </c>
      <c r="B35" s="285" t="s">
        <v>650</v>
      </c>
      <c r="C35" s="291" t="s">
        <v>756</v>
      </c>
      <c r="D35" s="324" t="s">
        <v>289</v>
      </c>
      <c r="E35" s="338"/>
      <c r="F35" s="338" t="e">
        <f t="shared" si="2"/>
        <v>#VALUE!</v>
      </c>
      <c r="G35" s="356">
        <f t="shared" si="1"/>
        <v>0</v>
      </c>
      <c r="H35" s="338"/>
    </row>
    <row r="36" spans="1:8" s="316" customFormat="1" ht="15.75" hidden="1" customHeight="1" outlineLevel="1" x14ac:dyDescent="0.25">
      <c r="A36" s="283" t="s">
        <v>996</v>
      </c>
      <c r="B36" s="285" t="s">
        <v>638</v>
      </c>
      <c r="C36" s="291" t="s">
        <v>756</v>
      </c>
      <c r="D36" s="324" t="s">
        <v>289</v>
      </c>
      <c r="E36" s="338"/>
      <c r="F36" s="338" t="e">
        <f t="shared" si="2"/>
        <v>#VALUE!</v>
      </c>
      <c r="G36" s="356">
        <f t="shared" si="1"/>
        <v>0</v>
      </c>
      <c r="H36" s="338"/>
    </row>
    <row r="37" spans="1:8" s="316" customFormat="1" collapsed="1" x14ac:dyDescent="0.25">
      <c r="A37" s="283" t="s">
        <v>751</v>
      </c>
      <c r="B37" s="282" t="s">
        <v>958</v>
      </c>
      <c r="C37" s="291" t="s">
        <v>756</v>
      </c>
      <c r="D37" s="324">
        <v>27.940673288135592</v>
      </c>
      <c r="E37" s="338">
        <v>21.774888966101699</v>
      </c>
      <c r="F37" s="338">
        <f t="shared" si="2"/>
        <v>-6.1657843220338933</v>
      </c>
      <c r="G37" s="356">
        <f t="shared" si="1"/>
        <v>-0.22067414977619962</v>
      </c>
      <c r="H37" s="338"/>
    </row>
    <row r="38" spans="1:8" s="316" customFormat="1" ht="31.5" x14ac:dyDescent="0.25">
      <c r="A38" s="283" t="s">
        <v>19</v>
      </c>
      <c r="B38" s="315" t="s">
        <v>1033</v>
      </c>
      <c r="C38" s="291" t="s">
        <v>756</v>
      </c>
      <c r="D38" s="338">
        <f>D44+D46+D47+D52</f>
        <v>3309.5334103902101</v>
      </c>
      <c r="E38" s="338">
        <f>E44+E46+E47+E52</f>
        <v>3841.3081324299997</v>
      </c>
      <c r="F38" s="338">
        <f t="shared" si="2"/>
        <v>531.77472203978959</v>
      </c>
      <c r="G38" s="356">
        <f t="shared" si="1"/>
        <v>0.16067966571066911</v>
      </c>
      <c r="H38" s="338"/>
    </row>
    <row r="39" spans="1:8" s="316" customFormat="1" ht="15.75" hidden="1" customHeight="1" outlineLevel="1" x14ac:dyDescent="0.25">
      <c r="A39" s="283" t="s">
        <v>23</v>
      </c>
      <c r="B39" s="282" t="s">
        <v>1032</v>
      </c>
      <c r="C39" s="291" t="s">
        <v>756</v>
      </c>
      <c r="D39" s="338"/>
      <c r="E39" s="338"/>
      <c r="F39" s="338">
        <f t="shared" si="2"/>
        <v>0</v>
      </c>
      <c r="G39" s="356">
        <f t="shared" si="1"/>
        <v>0</v>
      </c>
      <c r="H39" s="338"/>
    </row>
    <row r="40" spans="1:8" s="316" customFormat="1" ht="31.5" hidden="1" customHeight="1" outlineLevel="1" x14ac:dyDescent="0.25">
      <c r="A40" s="283" t="s">
        <v>849</v>
      </c>
      <c r="B40" s="141" t="s">
        <v>909</v>
      </c>
      <c r="C40" s="291" t="s">
        <v>756</v>
      </c>
      <c r="D40" s="338"/>
      <c r="E40" s="338"/>
      <c r="F40" s="338">
        <f t="shared" si="2"/>
        <v>0</v>
      </c>
      <c r="G40" s="356">
        <f t="shared" si="1"/>
        <v>0</v>
      </c>
      <c r="H40" s="338"/>
    </row>
    <row r="41" spans="1:8" s="316" customFormat="1" ht="31.5" hidden="1" customHeight="1" outlineLevel="1" x14ac:dyDescent="0.25">
      <c r="A41" s="283" t="s">
        <v>850</v>
      </c>
      <c r="B41" s="141" t="s">
        <v>910</v>
      </c>
      <c r="C41" s="291" t="s">
        <v>756</v>
      </c>
      <c r="D41" s="338"/>
      <c r="E41" s="338"/>
      <c r="F41" s="338">
        <f t="shared" si="2"/>
        <v>0</v>
      </c>
      <c r="G41" s="356">
        <f t="shared" si="1"/>
        <v>0</v>
      </c>
      <c r="H41" s="338"/>
    </row>
    <row r="42" spans="1:8" s="316" customFormat="1" ht="31.5" hidden="1" customHeight="1" outlineLevel="1" x14ac:dyDescent="0.25">
      <c r="A42" s="283" t="s">
        <v>855</v>
      </c>
      <c r="B42" s="141" t="s">
        <v>895</v>
      </c>
      <c r="C42" s="291" t="s">
        <v>756</v>
      </c>
      <c r="D42" s="338"/>
      <c r="E42" s="338"/>
      <c r="F42" s="338">
        <f t="shared" si="2"/>
        <v>0</v>
      </c>
      <c r="G42" s="356">
        <f t="shared" si="1"/>
        <v>0</v>
      </c>
      <c r="H42" s="338"/>
    </row>
    <row r="43" spans="1:8" s="316" customFormat="1" ht="15.75" hidden="1" customHeight="1" outlineLevel="1" x14ac:dyDescent="0.25">
      <c r="A43" s="283" t="s">
        <v>24</v>
      </c>
      <c r="B43" s="282" t="s">
        <v>1071</v>
      </c>
      <c r="C43" s="291" t="s">
        <v>756</v>
      </c>
      <c r="D43" s="338"/>
      <c r="E43" s="338"/>
      <c r="F43" s="338">
        <f t="shared" si="2"/>
        <v>0</v>
      </c>
      <c r="G43" s="356">
        <f t="shared" si="1"/>
        <v>0</v>
      </c>
      <c r="H43" s="338"/>
    </row>
    <row r="44" spans="1:8" s="316" customFormat="1" collapsed="1" x14ac:dyDescent="0.25">
      <c r="A44" s="283" t="s">
        <v>30</v>
      </c>
      <c r="B44" s="282" t="s">
        <v>955</v>
      </c>
      <c r="C44" s="291" t="s">
        <v>756</v>
      </c>
      <c r="D44" s="338">
        <v>3280.7983617018963</v>
      </c>
      <c r="E44" s="338">
        <v>2327.9861798483516</v>
      </c>
      <c r="F44" s="338">
        <f t="shared" si="2"/>
        <v>-952.81218185354464</v>
      </c>
      <c r="G44" s="356">
        <f t="shared" si="1"/>
        <v>-0.29042082956883658</v>
      </c>
      <c r="H44" s="338"/>
    </row>
    <row r="45" spans="1:8" s="316" customFormat="1" ht="15.75" hidden="1" customHeight="1" outlineLevel="1" x14ac:dyDescent="0.25">
      <c r="A45" s="283" t="s">
        <v>40</v>
      </c>
      <c r="B45" s="282" t="s">
        <v>1072</v>
      </c>
      <c r="C45" s="291" t="s">
        <v>756</v>
      </c>
      <c r="D45" s="338" t="s">
        <v>289</v>
      </c>
      <c r="E45" s="338"/>
      <c r="F45" s="338" t="e">
        <f t="shared" si="2"/>
        <v>#VALUE!</v>
      </c>
      <c r="G45" s="356">
        <f t="shared" si="1"/>
        <v>0</v>
      </c>
      <c r="H45" s="338"/>
    </row>
    <row r="46" spans="1:8" s="316" customFormat="1" collapsed="1" x14ac:dyDescent="0.25">
      <c r="A46" s="283" t="s">
        <v>41</v>
      </c>
      <c r="B46" s="282" t="s">
        <v>956</v>
      </c>
      <c r="C46" s="291" t="s">
        <v>756</v>
      </c>
      <c r="D46" s="338">
        <v>0.79437540021599995</v>
      </c>
      <c r="E46" s="338">
        <v>13.005000000000001</v>
      </c>
      <c r="F46" s="338">
        <f t="shared" si="2"/>
        <v>12.210624599784001</v>
      </c>
      <c r="G46" s="356">
        <f t="shared" si="1"/>
        <v>15.371352884875073</v>
      </c>
      <c r="H46" s="338"/>
    </row>
    <row r="47" spans="1:8" s="316" customFormat="1" x14ac:dyDescent="0.25">
      <c r="A47" s="283" t="s">
        <v>42</v>
      </c>
      <c r="B47" s="282" t="s">
        <v>957</v>
      </c>
      <c r="C47" s="291" t="s">
        <v>756</v>
      </c>
      <c r="D47" s="338">
        <v>0</v>
      </c>
      <c r="E47" s="338">
        <v>1481.8109525816481</v>
      </c>
      <c r="F47" s="338">
        <f t="shared" si="2"/>
        <v>1481.8109525816481</v>
      </c>
      <c r="G47" s="356">
        <f t="shared" si="1"/>
        <v>0</v>
      </c>
      <c r="H47" s="338"/>
    </row>
    <row r="48" spans="1:8" s="316" customFormat="1" ht="15.75" hidden="1" customHeight="1" outlineLevel="1" x14ac:dyDescent="0.25">
      <c r="A48" s="283" t="s">
        <v>43</v>
      </c>
      <c r="B48" s="282" t="s">
        <v>1079</v>
      </c>
      <c r="C48" s="291" t="s">
        <v>756</v>
      </c>
      <c r="D48" s="338" t="s">
        <v>289</v>
      </c>
      <c r="E48" s="338"/>
      <c r="F48" s="338" t="e">
        <f t="shared" si="2"/>
        <v>#VALUE!</v>
      </c>
      <c r="G48" s="356">
        <f t="shared" si="1"/>
        <v>0</v>
      </c>
      <c r="H48" s="338"/>
    </row>
    <row r="49" spans="1:8" s="316" customFormat="1" ht="31.5" hidden="1" customHeight="1" outlineLevel="1" x14ac:dyDescent="0.25">
      <c r="A49" s="283" t="s">
        <v>44</v>
      </c>
      <c r="B49" s="284" t="s">
        <v>826</v>
      </c>
      <c r="C49" s="291" t="s">
        <v>756</v>
      </c>
      <c r="D49" s="338" t="s">
        <v>289</v>
      </c>
      <c r="E49" s="338"/>
      <c r="F49" s="338" t="e">
        <f t="shared" si="2"/>
        <v>#VALUE!</v>
      </c>
      <c r="G49" s="356">
        <f t="shared" si="1"/>
        <v>0</v>
      </c>
      <c r="H49" s="338"/>
    </row>
    <row r="50" spans="1:8" s="316" customFormat="1" ht="15.75" hidden="1" customHeight="1" outlineLevel="1" x14ac:dyDescent="0.25">
      <c r="A50" s="283" t="s">
        <v>997</v>
      </c>
      <c r="B50" s="141" t="s">
        <v>650</v>
      </c>
      <c r="C50" s="291" t="s">
        <v>756</v>
      </c>
      <c r="D50" s="338" t="s">
        <v>289</v>
      </c>
      <c r="E50" s="338"/>
      <c r="F50" s="338" t="e">
        <f t="shared" si="2"/>
        <v>#VALUE!</v>
      </c>
      <c r="G50" s="356">
        <f t="shared" si="1"/>
        <v>0</v>
      </c>
      <c r="H50" s="338"/>
    </row>
    <row r="51" spans="1:8" s="316" customFormat="1" ht="15.75" hidden="1" customHeight="1" outlineLevel="1" x14ac:dyDescent="0.25">
      <c r="A51" s="283" t="s">
        <v>998</v>
      </c>
      <c r="B51" s="141" t="s">
        <v>638</v>
      </c>
      <c r="C51" s="291" t="s">
        <v>756</v>
      </c>
      <c r="D51" s="338" t="s">
        <v>289</v>
      </c>
      <c r="E51" s="338"/>
      <c r="F51" s="338" t="e">
        <f t="shared" si="2"/>
        <v>#VALUE!</v>
      </c>
      <c r="G51" s="356">
        <f t="shared" si="1"/>
        <v>0</v>
      </c>
      <c r="H51" s="338"/>
    </row>
    <row r="52" spans="1:8" s="316" customFormat="1" collapsed="1" x14ac:dyDescent="0.25">
      <c r="A52" s="283" t="s">
        <v>45</v>
      </c>
      <c r="B52" s="282" t="s">
        <v>958</v>
      </c>
      <c r="C52" s="291" t="s">
        <v>756</v>
      </c>
      <c r="D52" s="338">
        <v>27.940673288097795</v>
      </c>
      <c r="E52" s="338">
        <v>18.506</v>
      </c>
      <c r="F52" s="338">
        <f t="shared" si="2"/>
        <v>-9.4346732880977946</v>
      </c>
      <c r="G52" s="356">
        <f t="shared" si="1"/>
        <v>-0.33766807230507179</v>
      </c>
      <c r="H52" s="338"/>
    </row>
    <row r="53" spans="1:8" s="316" customFormat="1" x14ac:dyDescent="0.25">
      <c r="A53" s="283" t="s">
        <v>848</v>
      </c>
      <c r="B53" s="286" t="s">
        <v>1034</v>
      </c>
      <c r="C53" s="291" t="s">
        <v>756</v>
      </c>
      <c r="D53" s="338">
        <v>1181.740466796811</v>
      </c>
      <c r="E53" s="338">
        <f>E55+E60</f>
        <v>2194.2424707700002</v>
      </c>
      <c r="F53" s="338">
        <f t="shared" si="2"/>
        <v>1012.5020039731892</v>
      </c>
      <c r="G53" s="356">
        <f t="shared" si="1"/>
        <v>0.85678880635918786</v>
      </c>
      <c r="H53" s="338"/>
    </row>
    <row r="54" spans="1:8" s="316" customFormat="1" x14ac:dyDescent="0.25">
      <c r="A54" s="283" t="s">
        <v>849</v>
      </c>
      <c r="B54" s="141" t="s">
        <v>945</v>
      </c>
      <c r="C54" s="291" t="s">
        <v>756</v>
      </c>
      <c r="D54" s="338">
        <v>0</v>
      </c>
      <c r="E54" s="338">
        <v>0</v>
      </c>
      <c r="F54" s="338">
        <f t="shared" si="2"/>
        <v>0</v>
      </c>
      <c r="G54" s="356">
        <f t="shared" si="1"/>
        <v>0</v>
      </c>
      <c r="H54" s="338"/>
    </row>
    <row r="55" spans="1:8" s="316" customFormat="1" x14ac:dyDescent="0.25">
      <c r="A55" s="283" t="s">
        <v>850</v>
      </c>
      <c r="B55" s="285" t="s">
        <v>946</v>
      </c>
      <c r="C55" s="291" t="s">
        <v>756</v>
      </c>
      <c r="D55" s="338">
        <v>1029.3030077770863</v>
      </c>
      <c r="E55" s="338">
        <f>E56</f>
        <v>2065.9616452800001</v>
      </c>
      <c r="F55" s="338">
        <f t="shared" si="2"/>
        <v>1036.6586375029137</v>
      </c>
      <c r="G55" s="356">
        <f t="shared" si="1"/>
        <v>1.0071462238721256</v>
      </c>
      <c r="H55" s="338"/>
    </row>
    <row r="56" spans="1:8" s="316" customFormat="1" x14ac:dyDescent="0.25">
      <c r="A56" s="283" t="s">
        <v>851</v>
      </c>
      <c r="B56" s="287" t="s">
        <v>652</v>
      </c>
      <c r="C56" s="291" t="s">
        <v>756</v>
      </c>
      <c r="D56" s="338">
        <v>1029.3030077770863</v>
      </c>
      <c r="E56" s="338">
        <f>E57+E58</f>
        <v>2065.9616452800001</v>
      </c>
      <c r="F56" s="338">
        <f t="shared" si="2"/>
        <v>1036.6586375029137</v>
      </c>
      <c r="G56" s="356">
        <f t="shared" si="1"/>
        <v>1.0071462238721256</v>
      </c>
      <c r="H56" s="338"/>
    </row>
    <row r="57" spans="1:8" s="316" customFormat="1" ht="31.5" x14ac:dyDescent="0.25">
      <c r="A57" s="283" t="s">
        <v>852</v>
      </c>
      <c r="B57" s="293" t="s">
        <v>523</v>
      </c>
      <c r="C57" s="291" t="s">
        <v>756</v>
      </c>
      <c r="D57" s="338">
        <v>1029.3030077770863</v>
      </c>
      <c r="E57" s="338">
        <v>849.05359671564008</v>
      </c>
      <c r="F57" s="338">
        <f t="shared" si="2"/>
        <v>-180.24941106144627</v>
      </c>
      <c r="G57" s="356">
        <f t="shared" si="1"/>
        <v>-0.17511792902531034</v>
      </c>
      <c r="H57" s="338"/>
    </row>
    <row r="58" spans="1:8" s="316" customFormat="1" x14ac:dyDescent="0.25">
      <c r="A58" s="283" t="s">
        <v>853</v>
      </c>
      <c r="B58" s="293" t="s">
        <v>651</v>
      </c>
      <c r="C58" s="291" t="s">
        <v>756</v>
      </c>
      <c r="D58" s="338">
        <v>0</v>
      </c>
      <c r="E58" s="338">
        <v>1216.9080485643601</v>
      </c>
      <c r="F58" s="338">
        <f t="shared" si="2"/>
        <v>1216.9080485643601</v>
      </c>
      <c r="G58" s="356">
        <f t="shared" si="1"/>
        <v>0</v>
      </c>
      <c r="H58" s="338"/>
    </row>
    <row r="59" spans="1:8" s="316" customFormat="1" ht="15.75" hidden="1" customHeight="1" outlineLevel="1" x14ac:dyDescent="0.25">
      <c r="A59" s="283" t="s">
        <v>854</v>
      </c>
      <c r="B59" s="287" t="s">
        <v>612</v>
      </c>
      <c r="C59" s="291" t="s">
        <v>756</v>
      </c>
      <c r="D59" s="338" t="s">
        <v>289</v>
      </c>
      <c r="E59" s="338"/>
      <c r="F59" s="338" t="e">
        <f t="shared" si="2"/>
        <v>#VALUE!</v>
      </c>
      <c r="G59" s="356">
        <f t="shared" si="1"/>
        <v>0</v>
      </c>
      <c r="H59" s="338"/>
    </row>
    <row r="60" spans="1:8" s="316" customFormat="1" collapsed="1" x14ac:dyDescent="0.25">
      <c r="A60" s="283" t="s">
        <v>855</v>
      </c>
      <c r="B60" s="285" t="s">
        <v>947</v>
      </c>
      <c r="C60" s="291" t="s">
        <v>756</v>
      </c>
      <c r="D60" s="338">
        <v>152.43745901972451</v>
      </c>
      <c r="E60" s="338">
        <v>128.28082548999998</v>
      </c>
      <c r="F60" s="338">
        <f t="shared" si="2"/>
        <v>-24.15663352972453</v>
      </c>
      <c r="G60" s="356">
        <f t="shared" si="1"/>
        <v>-0.15846914324778139</v>
      </c>
      <c r="H60" s="338"/>
    </row>
    <row r="61" spans="1:8" s="316" customFormat="1" x14ac:dyDescent="0.25">
      <c r="A61" s="283" t="s">
        <v>856</v>
      </c>
      <c r="B61" s="285" t="s">
        <v>948</v>
      </c>
      <c r="C61" s="291" t="s">
        <v>756</v>
      </c>
      <c r="D61" s="338">
        <f>D53-D54-D55-D60</f>
        <v>0</v>
      </c>
      <c r="E61" s="338">
        <f>E53-E54-E55-E60</f>
        <v>0</v>
      </c>
      <c r="F61" s="338">
        <f t="shared" si="2"/>
        <v>0</v>
      </c>
      <c r="G61" s="356">
        <f t="shared" si="1"/>
        <v>0</v>
      </c>
      <c r="H61" s="338"/>
    </row>
    <row r="62" spans="1:8" s="316" customFormat="1" x14ac:dyDescent="0.25">
      <c r="A62" s="283" t="s">
        <v>857</v>
      </c>
      <c r="B62" s="286" t="s">
        <v>1035</v>
      </c>
      <c r="C62" s="291" t="s">
        <v>756</v>
      </c>
      <c r="D62" s="338">
        <v>285.66897464584457</v>
      </c>
      <c r="E62" s="338">
        <v>293.72788197</v>
      </c>
      <c r="F62" s="338">
        <f t="shared" si="2"/>
        <v>8.0589073241554274</v>
      </c>
      <c r="G62" s="356">
        <f t="shared" si="1"/>
        <v>2.8210649525894024E-2</v>
      </c>
      <c r="H62" s="338"/>
    </row>
    <row r="63" spans="1:8" s="316" customFormat="1" ht="31.5" x14ac:dyDescent="0.25">
      <c r="A63" s="283" t="s">
        <v>858</v>
      </c>
      <c r="B63" s="141" t="s">
        <v>740</v>
      </c>
      <c r="C63" s="291" t="s">
        <v>756</v>
      </c>
      <c r="D63" s="338">
        <v>211.90920830390272</v>
      </c>
      <c r="E63" s="338">
        <v>207.71489242999999</v>
      </c>
      <c r="F63" s="338">
        <f t="shared" si="2"/>
        <v>-4.194315873902724</v>
      </c>
      <c r="G63" s="356">
        <f t="shared" si="1"/>
        <v>-1.9792985436893246E-2</v>
      </c>
      <c r="H63" s="338"/>
    </row>
    <row r="64" spans="1:8" s="316" customFormat="1" ht="31.5" x14ac:dyDescent="0.25">
      <c r="A64" s="283" t="s">
        <v>859</v>
      </c>
      <c r="B64" s="141" t="s">
        <v>742</v>
      </c>
      <c r="C64" s="291" t="s">
        <v>756</v>
      </c>
      <c r="D64" s="338">
        <v>16.127500361666453</v>
      </c>
      <c r="E64" s="338">
        <v>62.654787000000006</v>
      </c>
      <c r="F64" s="338">
        <f t="shared" si="2"/>
        <v>46.52728663833355</v>
      </c>
      <c r="G64" s="356">
        <f t="shared" si="1"/>
        <v>2.8849657786351393</v>
      </c>
      <c r="H64" s="338"/>
    </row>
    <row r="65" spans="1:8" s="316" customFormat="1" x14ac:dyDescent="0.25">
      <c r="A65" s="283" t="s">
        <v>860</v>
      </c>
      <c r="B65" s="285" t="s">
        <v>1073</v>
      </c>
      <c r="C65" s="291" t="s">
        <v>756</v>
      </c>
      <c r="D65" s="338">
        <v>0</v>
      </c>
      <c r="E65" s="338">
        <v>0</v>
      </c>
      <c r="F65" s="338">
        <f t="shared" si="2"/>
        <v>0</v>
      </c>
      <c r="G65" s="356">
        <f t="shared" si="1"/>
        <v>0</v>
      </c>
      <c r="H65" s="338"/>
    </row>
    <row r="66" spans="1:8" s="316" customFormat="1" x14ac:dyDescent="0.25">
      <c r="A66" s="283" t="s">
        <v>861</v>
      </c>
      <c r="B66" s="285" t="s">
        <v>1094</v>
      </c>
      <c r="C66" s="291" t="s">
        <v>756</v>
      </c>
      <c r="D66" s="338">
        <v>0</v>
      </c>
      <c r="E66" s="338">
        <v>6.16825036</v>
      </c>
      <c r="F66" s="338">
        <f t="shared" si="2"/>
        <v>6.16825036</v>
      </c>
      <c r="G66" s="356">
        <f t="shared" si="1"/>
        <v>0</v>
      </c>
      <c r="H66" s="338"/>
    </row>
    <row r="67" spans="1:8" s="316" customFormat="1" x14ac:dyDescent="0.25">
      <c r="A67" s="283" t="s">
        <v>862</v>
      </c>
      <c r="B67" s="285" t="s">
        <v>524</v>
      </c>
      <c r="C67" s="291" t="s">
        <v>756</v>
      </c>
      <c r="D67" s="338">
        <f>D62-D63-D64-D65-D66</f>
        <v>57.632265980275406</v>
      </c>
      <c r="E67" s="338">
        <f>E62-E63-E64-E65-E66</f>
        <v>17.189952179999999</v>
      </c>
      <c r="F67" s="338">
        <f t="shared" si="2"/>
        <v>-40.442313800275407</v>
      </c>
      <c r="G67" s="356">
        <f t="shared" si="1"/>
        <v>-0.70173041285790771</v>
      </c>
      <c r="H67" s="338"/>
    </row>
    <row r="68" spans="1:8" s="316" customFormat="1" x14ac:dyDescent="0.25">
      <c r="A68" s="283" t="s">
        <v>863</v>
      </c>
      <c r="B68" s="286" t="s">
        <v>829</v>
      </c>
      <c r="C68" s="291" t="s">
        <v>756</v>
      </c>
      <c r="D68" s="338">
        <v>764.44689797200499</v>
      </c>
      <c r="E68" s="338">
        <v>775.17473131000008</v>
      </c>
      <c r="F68" s="338">
        <f t="shared" si="2"/>
        <v>10.727833337995094</v>
      </c>
      <c r="G68" s="356">
        <f t="shared" si="1"/>
        <v>1.4033457871900424E-2</v>
      </c>
      <c r="H68" s="338"/>
    </row>
    <row r="69" spans="1:8" s="316" customFormat="1" x14ac:dyDescent="0.25">
      <c r="A69" s="283" t="s">
        <v>864</v>
      </c>
      <c r="B69" s="286" t="s">
        <v>830</v>
      </c>
      <c r="C69" s="291" t="s">
        <v>756</v>
      </c>
      <c r="D69" s="338">
        <v>474.04828999999995</v>
      </c>
      <c r="E69" s="338">
        <v>314.92224937000003</v>
      </c>
      <c r="F69" s="338">
        <f t="shared" si="2"/>
        <v>-159.12604062999992</v>
      </c>
      <c r="G69" s="356">
        <f t="shared" si="1"/>
        <v>-0.3356747487265484</v>
      </c>
      <c r="H69" s="338"/>
    </row>
    <row r="70" spans="1:8" s="316" customFormat="1" x14ac:dyDescent="0.25">
      <c r="A70" s="283" t="s">
        <v>865</v>
      </c>
      <c r="B70" s="286" t="s">
        <v>1036</v>
      </c>
      <c r="C70" s="291" t="s">
        <v>756</v>
      </c>
      <c r="D70" s="338">
        <v>75.215049999999991</v>
      </c>
      <c r="E70" s="338">
        <v>57.809905940000007</v>
      </c>
      <c r="F70" s="338">
        <f t="shared" si="2"/>
        <v>-17.405144059999984</v>
      </c>
      <c r="G70" s="356">
        <f t="shared" si="1"/>
        <v>-0.23140507199024643</v>
      </c>
      <c r="H70" s="338"/>
    </row>
    <row r="71" spans="1:8" s="316" customFormat="1" x14ac:dyDescent="0.25">
      <c r="A71" s="283" t="s">
        <v>116</v>
      </c>
      <c r="B71" s="285" t="s">
        <v>804</v>
      </c>
      <c r="C71" s="291" t="s">
        <v>756</v>
      </c>
      <c r="D71" s="338">
        <v>73.160149999999987</v>
      </c>
      <c r="E71" s="338">
        <v>56.630548000000005</v>
      </c>
      <c r="F71" s="338">
        <f t="shared" si="2"/>
        <v>-16.529601999999983</v>
      </c>
      <c r="G71" s="356">
        <f t="shared" si="1"/>
        <v>-0.22593723495646176</v>
      </c>
      <c r="H71" s="338"/>
    </row>
    <row r="72" spans="1:8" s="316" customFormat="1" x14ac:dyDescent="0.25">
      <c r="A72" s="283" t="s">
        <v>801</v>
      </c>
      <c r="B72" s="285" t="s">
        <v>67</v>
      </c>
      <c r="C72" s="291" t="s">
        <v>756</v>
      </c>
      <c r="D72" s="338">
        <f>D70-D71</f>
        <v>2.0549000000000035</v>
      </c>
      <c r="E72" s="338">
        <f>E70-E71</f>
        <v>1.1793579400000027</v>
      </c>
      <c r="F72" s="338">
        <f t="shared" si="2"/>
        <v>-0.87554206000000079</v>
      </c>
      <c r="G72" s="356">
        <f t="shared" si="1"/>
        <v>-0.42607526400311418</v>
      </c>
      <c r="H72" s="338"/>
    </row>
    <row r="73" spans="1:8" s="316" customFormat="1" x14ac:dyDescent="0.25">
      <c r="A73" s="283" t="s">
        <v>866</v>
      </c>
      <c r="B73" s="286" t="s">
        <v>1037</v>
      </c>
      <c r="C73" s="291" t="s">
        <v>756</v>
      </c>
      <c r="D73" s="338">
        <f>D38-D53-D62-D68-D69-D70</f>
        <v>528.4137309755497</v>
      </c>
      <c r="E73" s="338">
        <f>E38-E53-E62-E68-E69-E70</f>
        <v>205.43089306999934</v>
      </c>
      <c r="F73" s="338">
        <f t="shared" si="2"/>
        <v>-322.98283790555035</v>
      </c>
      <c r="G73" s="356">
        <f t="shared" si="1"/>
        <v>-0.61123097105986279</v>
      </c>
      <c r="H73" s="338"/>
    </row>
    <row r="74" spans="1:8" s="316" customFormat="1" x14ac:dyDescent="0.25">
      <c r="A74" s="283" t="s">
        <v>867</v>
      </c>
      <c r="B74" s="285" t="s">
        <v>525</v>
      </c>
      <c r="C74" s="291" t="s">
        <v>756</v>
      </c>
      <c r="D74" s="338">
        <v>0</v>
      </c>
      <c r="E74" s="338">
        <v>0</v>
      </c>
      <c r="F74" s="338">
        <f t="shared" si="2"/>
        <v>0</v>
      </c>
      <c r="G74" s="356">
        <f t="shared" si="1"/>
        <v>0</v>
      </c>
      <c r="H74" s="338"/>
    </row>
    <row r="75" spans="1:8" s="316" customFormat="1" ht="15.75" customHeight="1" x14ac:dyDescent="0.25">
      <c r="A75" s="283" t="s">
        <v>868</v>
      </c>
      <c r="B75" s="285" t="s">
        <v>526</v>
      </c>
      <c r="C75" s="291" t="s">
        <v>756</v>
      </c>
      <c r="D75" s="338">
        <v>331.98129601500005</v>
      </c>
      <c r="E75" s="338">
        <v>60.564558899999994</v>
      </c>
      <c r="F75" s="338">
        <f t="shared" si="2"/>
        <v>-271.41673711500005</v>
      </c>
      <c r="G75" s="356">
        <f t="shared" si="1"/>
        <v>-0.81756635199935035</v>
      </c>
      <c r="H75" s="338"/>
    </row>
    <row r="76" spans="1:8" s="316" customFormat="1" ht="16.5" thickBot="1" x14ac:dyDescent="0.3">
      <c r="A76" s="289" t="s">
        <v>869</v>
      </c>
      <c r="B76" s="301" t="s">
        <v>527</v>
      </c>
      <c r="C76" s="302" t="s">
        <v>756</v>
      </c>
      <c r="D76" s="343">
        <f>D73-D74-D75</f>
        <v>196.43243496054964</v>
      </c>
      <c r="E76" s="343">
        <f>E73-E74-E75-E66</f>
        <v>138.69808380999933</v>
      </c>
      <c r="F76" s="343">
        <f t="shared" si="2"/>
        <v>-57.73435115055031</v>
      </c>
      <c r="G76" s="357">
        <f t="shared" si="1"/>
        <v>-0.2939145521570577</v>
      </c>
      <c r="H76" s="343"/>
    </row>
    <row r="77" spans="1:8" s="316" customFormat="1" x14ac:dyDescent="0.25">
      <c r="A77" s="309" t="s">
        <v>870</v>
      </c>
      <c r="B77" s="345" t="s">
        <v>875</v>
      </c>
      <c r="C77" s="303" t="s">
        <v>756</v>
      </c>
      <c r="D77" s="339">
        <v>0</v>
      </c>
      <c r="E77" s="339">
        <v>0</v>
      </c>
      <c r="F77" s="339">
        <f t="shared" si="2"/>
        <v>0</v>
      </c>
      <c r="G77" s="355">
        <f t="shared" si="1"/>
        <v>0</v>
      </c>
      <c r="H77" s="339"/>
    </row>
    <row r="78" spans="1:8" s="316" customFormat="1" x14ac:dyDescent="0.25">
      <c r="A78" s="283" t="s">
        <v>871</v>
      </c>
      <c r="B78" s="285" t="s">
        <v>68</v>
      </c>
      <c r="C78" s="291" t="s">
        <v>756</v>
      </c>
      <c r="D78" s="338">
        <v>166.7971</v>
      </c>
      <c r="E78" s="338">
        <v>153.04325</v>
      </c>
      <c r="F78" s="338">
        <f t="shared" si="2"/>
        <v>-13.75385</v>
      </c>
      <c r="G78" s="356">
        <f t="shared" si="1"/>
        <v>-8.2458567924742099E-2</v>
      </c>
      <c r="H78" s="338"/>
    </row>
    <row r="79" spans="1:8" s="316" customFormat="1" x14ac:dyDescent="0.25">
      <c r="A79" s="283" t="s">
        <v>872</v>
      </c>
      <c r="B79" s="285" t="s">
        <v>69</v>
      </c>
      <c r="C79" s="291" t="s">
        <v>756</v>
      </c>
      <c r="D79" s="338">
        <v>0</v>
      </c>
      <c r="E79" s="338">
        <v>1092.1174682500002</v>
      </c>
      <c r="F79" s="338">
        <f t="shared" si="2"/>
        <v>1092.1174682500002</v>
      </c>
      <c r="G79" s="356">
        <f t="shared" si="1"/>
        <v>0</v>
      </c>
      <c r="H79" s="338"/>
    </row>
    <row r="80" spans="1:8" s="316" customFormat="1" ht="16.5" thickBot="1" x14ac:dyDescent="0.3">
      <c r="A80" s="288" t="s">
        <v>873</v>
      </c>
      <c r="B80" s="304" t="s">
        <v>9</v>
      </c>
      <c r="C80" s="292" t="s">
        <v>756</v>
      </c>
      <c r="D80" s="340">
        <v>249.34339351014367</v>
      </c>
      <c r="E80" s="340">
        <v>155.70768991</v>
      </c>
      <c r="F80" s="340">
        <f t="shared" si="2"/>
        <v>-93.635703600143671</v>
      </c>
      <c r="G80" s="358">
        <f t="shared" si="1"/>
        <v>-0.37552911381361476</v>
      </c>
      <c r="H80" s="340"/>
    </row>
    <row r="81" spans="1:8" s="316" customFormat="1" x14ac:dyDescent="0.25">
      <c r="A81" s="311" t="s">
        <v>26</v>
      </c>
      <c r="B81" s="310" t="s">
        <v>1088</v>
      </c>
      <c r="C81" s="312" t="s">
        <v>756</v>
      </c>
      <c r="D81" s="341">
        <f>D23-D38</f>
        <v>-165.49263176108207</v>
      </c>
      <c r="E81" s="341">
        <f>E23-E38</f>
        <v>-317.99878110316558</v>
      </c>
      <c r="F81" s="341">
        <f t="shared" si="2"/>
        <v>-152.50614934208352</v>
      </c>
      <c r="G81" s="359">
        <f t="shared" si="1"/>
        <v>0.92152833464062112</v>
      </c>
      <c r="H81" s="341"/>
    </row>
    <row r="82" spans="1:8" s="316" customFormat="1" ht="15.75" hidden="1" customHeight="1" outlineLevel="1" x14ac:dyDescent="0.25">
      <c r="A82" s="283" t="s">
        <v>47</v>
      </c>
      <c r="B82" s="282" t="s">
        <v>1032</v>
      </c>
      <c r="C82" s="291" t="s">
        <v>756</v>
      </c>
      <c r="D82" s="338"/>
      <c r="E82" s="338"/>
      <c r="F82" s="338">
        <f t="shared" si="2"/>
        <v>0</v>
      </c>
      <c r="G82" s="356">
        <f t="shared" si="1"/>
        <v>0</v>
      </c>
      <c r="H82" s="338"/>
    </row>
    <row r="83" spans="1:8" s="316" customFormat="1" ht="31.5" hidden="1" customHeight="1" outlineLevel="1" x14ac:dyDescent="0.25">
      <c r="A83" s="283" t="s">
        <v>840</v>
      </c>
      <c r="B83" s="141" t="s">
        <v>909</v>
      </c>
      <c r="C83" s="291" t="s">
        <v>756</v>
      </c>
      <c r="D83" s="338"/>
      <c r="E83" s="338"/>
      <c r="F83" s="338">
        <f t="shared" si="2"/>
        <v>0</v>
      </c>
      <c r="G83" s="356">
        <f t="shared" si="1"/>
        <v>0</v>
      </c>
      <c r="H83" s="338"/>
    </row>
    <row r="84" spans="1:8" s="316" customFormat="1" ht="31.5" hidden="1" customHeight="1" outlineLevel="1" x14ac:dyDescent="0.25">
      <c r="A84" s="283" t="s">
        <v>841</v>
      </c>
      <c r="B84" s="141" t="s">
        <v>910</v>
      </c>
      <c r="C84" s="291" t="s">
        <v>756</v>
      </c>
      <c r="D84" s="338"/>
      <c r="E84" s="338"/>
      <c r="F84" s="338">
        <f t="shared" si="2"/>
        <v>0</v>
      </c>
      <c r="G84" s="356">
        <f t="shared" si="1"/>
        <v>0</v>
      </c>
      <c r="H84" s="338"/>
    </row>
    <row r="85" spans="1:8" s="316" customFormat="1" ht="31.5" hidden="1" customHeight="1" outlineLevel="1" x14ac:dyDescent="0.25">
      <c r="A85" s="283" t="s">
        <v>842</v>
      </c>
      <c r="B85" s="141" t="s">
        <v>895</v>
      </c>
      <c r="C85" s="291" t="s">
        <v>756</v>
      </c>
      <c r="D85" s="338"/>
      <c r="E85" s="338"/>
      <c r="F85" s="338">
        <f t="shared" si="2"/>
        <v>0</v>
      </c>
      <c r="G85" s="356">
        <f t="shared" si="1"/>
        <v>0</v>
      </c>
      <c r="H85" s="338"/>
    </row>
    <row r="86" spans="1:8" s="316" customFormat="1" ht="15.75" hidden="1" customHeight="1" outlineLevel="1" x14ac:dyDescent="0.25">
      <c r="A86" s="283" t="s">
        <v>48</v>
      </c>
      <c r="B86" s="282" t="s">
        <v>1071</v>
      </c>
      <c r="C86" s="291" t="s">
        <v>756</v>
      </c>
      <c r="D86" s="338"/>
      <c r="E86" s="338"/>
      <c r="F86" s="338">
        <f t="shared" si="2"/>
        <v>0</v>
      </c>
      <c r="G86" s="356">
        <f t="shared" si="1"/>
        <v>0</v>
      </c>
      <c r="H86" s="338"/>
    </row>
    <row r="87" spans="1:8" s="316" customFormat="1" collapsed="1" x14ac:dyDescent="0.25">
      <c r="A87" s="283" t="s">
        <v>757</v>
      </c>
      <c r="B87" s="282" t="s">
        <v>955</v>
      </c>
      <c r="C87" s="291" t="s">
        <v>756</v>
      </c>
      <c r="D87" s="338">
        <f>D29-D44</f>
        <v>-165.49263176090381</v>
      </c>
      <c r="E87" s="338">
        <f>E29-E44</f>
        <v>-409.72783288355117</v>
      </c>
      <c r="F87" s="338">
        <f t="shared" si="2"/>
        <v>-244.23520112264737</v>
      </c>
      <c r="G87" s="356">
        <f t="shared" si="1"/>
        <v>1.4758071010406508</v>
      </c>
      <c r="H87" s="338"/>
    </row>
    <row r="88" spans="1:8" s="316" customFormat="1" ht="15.75" hidden="1" customHeight="1" outlineLevel="1" x14ac:dyDescent="0.25">
      <c r="A88" s="283" t="s">
        <v>758</v>
      </c>
      <c r="B88" s="282" t="s">
        <v>1072</v>
      </c>
      <c r="C88" s="291" t="s">
        <v>756</v>
      </c>
      <c r="D88" s="338"/>
      <c r="E88" s="338"/>
      <c r="F88" s="338">
        <f t="shared" si="2"/>
        <v>0</v>
      </c>
      <c r="G88" s="356">
        <f t="shared" si="1"/>
        <v>0</v>
      </c>
      <c r="H88" s="338"/>
    </row>
    <row r="89" spans="1:8" s="316" customFormat="1" collapsed="1" x14ac:dyDescent="0.25">
      <c r="A89" s="283" t="s">
        <v>759</v>
      </c>
      <c r="B89" s="282" t="s">
        <v>956</v>
      </c>
      <c r="C89" s="291" t="s">
        <v>756</v>
      </c>
      <c r="D89" s="338">
        <f>D31-D46</f>
        <v>-2.1599988464515718E-10</v>
      </c>
      <c r="E89" s="338">
        <f>E31-E46</f>
        <v>-2.4203646101694893</v>
      </c>
      <c r="F89" s="338">
        <f t="shared" si="2"/>
        <v>-2.4203646099534897</v>
      </c>
      <c r="G89" s="356">
        <f t="shared" si="1"/>
        <v>11205397696.992498</v>
      </c>
      <c r="H89" s="338"/>
    </row>
    <row r="90" spans="1:8" s="316" customFormat="1" x14ac:dyDescent="0.25">
      <c r="A90" s="283" t="s">
        <v>760</v>
      </c>
      <c r="B90" s="282" t="s">
        <v>957</v>
      </c>
      <c r="C90" s="291" t="s">
        <v>756</v>
      </c>
      <c r="D90" s="338">
        <f>D32-D47</f>
        <v>0</v>
      </c>
      <c r="E90" s="338">
        <f>E32-E47</f>
        <v>90.880527424453703</v>
      </c>
      <c r="F90" s="338">
        <f t="shared" si="2"/>
        <v>90.880527424453703</v>
      </c>
      <c r="G90" s="356">
        <f t="shared" si="1"/>
        <v>0</v>
      </c>
      <c r="H90" s="338"/>
    </row>
    <row r="91" spans="1:8" s="316" customFormat="1" ht="15.75" hidden="1" customHeight="1" outlineLevel="1" x14ac:dyDescent="0.25">
      <c r="A91" s="283" t="s">
        <v>761</v>
      </c>
      <c r="B91" s="282" t="s">
        <v>1079</v>
      </c>
      <c r="C91" s="291" t="s">
        <v>756</v>
      </c>
      <c r="D91" s="338"/>
      <c r="E91" s="338"/>
      <c r="F91" s="338">
        <f t="shared" si="2"/>
        <v>0</v>
      </c>
      <c r="G91" s="356">
        <f t="shared" si="1"/>
        <v>0</v>
      </c>
      <c r="H91" s="338"/>
    </row>
    <row r="92" spans="1:8" s="316" customFormat="1" ht="31.5" hidden="1" customHeight="1" outlineLevel="1" x14ac:dyDescent="0.25">
      <c r="A92" s="283" t="s">
        <v>762</v>
      </c>
      <c r="B92" s="284" t="s">
        <v>826</v>
      </c>
      <c r="C92" s="291" t="s">
        <v>756</v>
      </c>
      <c r="D92" s="338"/>
      <c r="E92" s="338"/>
      <c r="F92" s="338">
        <f t="shared" si="2"/>
        <v>0</v>
      </c>
      <c r="G92" s="356">
        <f t="shared" si="1"/>
        <v>0</v>
      </c>
      <c r="H92" s="338"/>
    </row>
    <row r="93" spans="1:8" s="316" customFormat="1" ht="15.75" hidden="1" customHeight="1" outlineLevel="1" x14ac:dyDescent="0.25">
      <c r="A93" s="283" t="s">
        <v>999</v>
      </c>
      <c r="B93" s="141" t="s">
        <v>650</v>
      </c>
      <c r="C93" s="291" t="s">
        <v>756</v>
      </c>
      <c r="D93" s="338"/>
      <c r="E93" s="338"/>
      <c r="F93" s="338">
        <f t="shared" si="2"/>
        <v>0</v>
      </c>
      <c r="G93" s="356">
        <f t="shared" ref="G93:G156" si="3">IFERROR(F93/D93,0)</f>
        <v>0</v>
      </c>
      <c r="H93" s="338"/>
    </row>
    <row r="94" spans="1:8" s="316" customFormat="1" ht="15.75" hidden="1" customHeight="1" outlineLevel="1" x14ac:dyDescent="0.25">
      <c r="A94" s="283" t="s">
        <v>1000</v>
      </c>
      <c r="B94" s="285" t="s">
        <v>638</v>
      </c>
      <c r="C94" s="291" t="s">
        <v>756</v>
      </c>
      <c r="D94" s="338"/>
      <c r="E94" s="338"/>
      <c r="F94" s="338">
        <f t="shared" ref="F94:F157" si="4">E94-D94</f>
        <v>0</v>
      </c>
      <c r="G94" s="356">
        <f t="shared" si="3"/>
        <v>0</v>
      </c>
      <c r="H94" s="338"/>
    </row>
    <row r="95" spans="1:8" s="316" customFormat="1" collapsed="1" x14ac:dyDescent="0.25">
      <c r="A95" s="283" t="s">
        <v>763</v>
      </c>
      <c r="B95" s="282" t="s">
        <v>958</v>
      </c>
      <c r="C95" s="291" t="s">
        <v>756</v>
      </c>
      <c r="D95" s="338">
        <f>D37-D52</f>
        <v>3.7797320828758529E-11</v>
      </c>
      <c r="E95" s="338">
        <f>E37-E52</f>
        <v>3.2688889661016987</v>
      </c>
      <c r="F95" s="338">
        <f t="shared" si="4"/>
        <v>3.2688889660639013</v>
      </c>
      <c r="G95" s="356">
        <f t="shared" si="3"/>
        <v>86484673897.223145</v>
      </c>
      <c r="H95" s="338"/>
    </row>
    <row r="96" spans="1:8" s="316" customFormat="1" x14ac:dyDescent="0.25">
      <c r="A96" s="283" t="s">
        <v>27</v>
      </c>
      <c r="B96" s="313" t="s">
        <v>1089</v>
      </c>
      <c r="C96" s="291" t="s">
        <v>756</v>
      </c>
      <c r="D96" s="338">
        <f>D97-D103</f>
        <v>154.12061728045063</v>
      </c>
      <c r="E96" s="338">
        <f>E97-E103</f>
        <v>-1035.4148140099996</v>
      </c>
      <c r="F96" s="338">
        <f t="shared" si="4"/>
        <v>-1189.5354312904503</v>
      </c>
      <c r="G96" s="356">
        <f t="shared" si="3"/>
        <v>-7.7182109199956885</v>
      </c>
      <c r="H96" s="338"/>
    </row>
    <row r="97" spans="1:8" s="316" customFormat="1" x14ac:dyDescent="0.25">
      <c r="A97" s="283" t="s">
        <v>54</v>
      </c>
      <c r="B97" s="284" t="s">
        <v>1038</v>
      </c>
      <c r="C97" s="291" t="s">
        <v>756</v>
      </c>
      <c r="D97" s="338">
        <v>543.69299999999998</v>
      </c>
      <c r="E97" s="338">
        <v>822.62896729000011</v>
      </c>
      <c r="F97" s="338">
        <f t="shared" si="4"/>
        <v>278.93596729000012</v>
      </c>
      <c r="G97" s="356">
        <f t="shared" si="3"/>
        <v>0.51303946765913877</v>
      </c>
      <c r="H97" s="338"/>
    </row>
    <row r="98" spans="1:8" s="316" customFormat="1" x14ac:dyDescent="0.25">
      <c r="A98" s="283" t="s">
        <v>55</v>
      </c>
      <c r="B98" s="141" t="s">
        <v>949</v>
      </c>
      <c r="C98" s="291" t="s">
        <v>756</v>
      </c>
      <c r="D98" s="338">
        <v>0</v>
      </c>
      <c r="E98" s="338">
        <v>0</v>
      </c>
      <c r="F98" s="338">
        <f t="shared" si="4"/>
        <v>0</v>
      </c>
      <c r="G98" s="356">
        <f t="shared" si="3"/>
        <v>0</v>
      </c>
      <c r="H98" s="338"/>
    </row>
    <row r="99" spans="1:8" s="316" customFormat="1" x14ac:dyDescent="0.25">
      <c r="A99" s="283" t="s">
        <v>56</v>
      </c>
      <c r="B99" s="141" t="s">
        <v>950</v>
      </c>
      <c r="C99" s="291" t="s">
        <v>756</v>
      </c>
      <c r="D99" s="338">
        <v>0</v>
      </c>
      <c r="E99" s="338">
        <v>44.142668079999993</v>
      </c>
      <c r="F99" s="338">
        <f t="shared" si="4"/>
        <v>44.142668079999993</v>
      </c>
      <c r="G99" s="356">
        <f t="shared" si="3"/>
        <v>0</v>
      </c>
      <c r="H99" s="338"/>
    </row>
    <row r="100" spans="1:8" s="316" customFormat="1" x14ac:dyDescent="0.25">
      <c r="A100" s="283" t="s">
        <v>72</v>
      </c>
      <c r="B100" s="141" t="s">
        <v>1039</v>
      </c>
      <c r="C100" s="291" t="s">
        <v>756</v>
      </c>
      <c r="D100" s="338">
        <v>543.69299999999998</v>
      </c>
      <c r="E100" s="338">
        <v>757.01258166000002</v>
      </c>
      <c r="F100" s="338">
        <f t="shared" si="4"/>
        <v>213.31958166000004</v>
      </c>
      <c r="G100" s="356">
        <f t="shared" si="3"/>
        <v>0.39235300373556409</v>
      </c>
      <c r="H100" s="338"/>
    </row>
    <row r="101" spans="1:8" s="316" customFormat="1" x14ac:dyDescent="0.25">
      <c r="A101" s="283" t="s">
        <v>528</v>
      </c>
      <c r="B101" s="287" t="s">
        <v>653</v>
      </c>
      <c r="C101" s="291" t="s">
        <v>756</v>
      </c>
      <c r="D101" s="338">
        <v>543.69299999999998</v>
      </c>
      <c r="E101" s="338">
        <f>E100</f>
        <v>757.01258166000002</v>
      </c>
      <c r="F101" s="338">
        <f t="shared" si="4"/>
        <v>213.31958166000004</v>
      </c>
      <c r="G101" s="356">
        <f t="shared" si="3"/>
        <v>0.39235300373556409</v>
      </c>
      <c r="H101" s="338"/>
    </row>
    <row r="102" spans="1:8" s="316" customFormat="1" x14ac:dyDescent="0.25">
      <c r="A102" s="283" t="s">
        <v>73</v>
      </c>
      <c r="B102" s="285" t="s">
        <v>951</v>
      </c>
      <c r="C102" s="291" t="s">
        <v>756</v>
      </c>
      <c r="D102" s="338">
        <f>D97-D98-D99-D100</f>
        <v>0</v>
      </c>
      <c r="E102" s="338">
        <f>E97-E98-E99-E100</f>
        <v>21.47371755000006</v>
      </c>
      <c r="F102" s="338">
        <f t="shared" si="4"/>
        <v>21.47371755000006</v>
      </c>
      <c r="G102" s="356">
        <f t="shared" si="3"/>
        <v>0</v>
      </c>
      <c r="H102" s="338"/>
    </row>
    <row r="103" spans="1:8" s="316" customFormat="1" x14ac:dyDescent="0.25">
      <c r="A103" s="283" t="s">
        <v>57</v>
      </c>
      <c r="B103" s="286" t="s">
        <v>1037</v>
      </c>
      <c r="C103" s="291" t="s">
        <v>756</v>
      </c>
      <c r="D103" s="338">
        <v>389.57238271954935</v>
      </c>
      <c r="E103" s="338">
        <v>1858.0437812999999</v>
      </c>
      <c r="F103" s="338">
        <f t="shared" si="4"/>
        <v>1468.4713985804506</v>
      </c>
      <c r="G103" s="356">
        <f t="shared" si="3"/>
        <v>3.7694443028257312</v>
      </c>
      <c r="H103" s="338"/>
    </row>
    <row r="104" spans="1:8" s="316" customFormat="1" x14ac:dyDescent="0.25">
      <c r="A104" s="283" t="s">
        <v>529</v>
      </c>
      <c r="B104" s="285" t="s">
        <v>952</v>
      </c>
      <c r="C104" s="291" t="s">
        <v>756</v>
      </c>
      <c r="D104" s="338">
        <v>1.4472774402194064</v>
      </c>
      <c r="E104" s="338">
        <v>1.6102038700000001</v>
      </c>
      <c r="F104" s="338">
        <f t="shared" si="4"/>
        <v>0.16292642978059368</v>
      </c>
      <c r="G104" s="356">
        <f t="shared" si="3"/>
        <v>0.11257442785530751</v>
      </c>
      <c r="H104" s="338"/>
    </row>
    <row r="105" spans="1:8" s="316" customFormat="1" x14ac:dyDescent="0.25">
      <c r="A105" s="283" t="s">
        <v>530</v>
      </c>
      <c r="B105" s="285" t="s">
        <v>953</v>
      </c>
      <c r="C105" s="291" t="s">
        <v>756</v>
      </c>
      <c r="D105" s="338">
        <v>36.254071754000002</v>
      </c>
      <c r="E105" s="338">
        <v>20.12975063</v>
      </c>
      <c r="F105" s="338">
        <f t="shared" si="4"/>
        <v>-16.124321124000002</v>
      </c>
      <c r="G105" s="356">
        <f t="shared" si="3"/>
        <v>-0.44475890138384155</v>
      </c>
      <c r="H105" s="338"/>
    </row>
    <row r="106" spans="1:8" s="316" customFormat="1" x14ac:dyDescent="0.25">
      <c r="A106" s="283" t="s">
        <v>531</v>
      </c>
      <c r="B106" s="285" t="s">
        <v>1040</v>
      </c>
      <c r="C106" s="291" t="s">
        <v>756</v>
      </c>
      <c r="D106" s="338">
        <v>334.36606352532999</v>
      </c>
      <c r="E106" s="338">
        <v>1484.18599307</v>
      </c>
      <c r="F106" s="338">
        <f t="shared" si="4"/>
        <v>1149.81992954467</v>
      </c>
      <c r="G106" s="356">
        <f t="shared" si="3"/>
        <v>3.438805713180773</v>
      </c>
      <c r="H106" s="338"/>
    </row>
    <row r="107" spans="1:8" s="316" customFormat="1" x14ac:dyDescent="0.25">
      <c r="A107" s="283" t="s">
        <v>532</v>
      </c>
      <c r="B107" s="287" t="s">
        <v>654</v>
      </c>
      <c r="C107" s="291" t="s">
        <v>756</v>
      </c>
      <c r="D107" s="338">
        <v>334.36606352532999</v>
      </c>
      <c r="E107" s="338">
        <f>E106</f>
        <v>1484.18599307</v>
      </c>
      <c r="F107" s="338">
        <f t="shared" si="4"/>
        <v>1149.81992954467</v>
      </c>
      <c r="G107" s="356">
        <f t="shared" si="3"/>
        <v>3.438805713180773</v>
      </c>
      <c r="H107" s="338"/>
    </row>
    <row r="108" spans="1:8" s="316" customFormat="1" x14ac:dyDescent="0.25">
      <c r="A108" s="283" t="s">
        <v>533</v>
      </c>
      <c r="B108" s="285" t="s">
        <v>954</v>
      </c>
      <c r="C108" s="291" t="s">
        <v>756</v>
      </c>
      <c r="D108" s="338">
        <f>D103-D104-D105-D106</f>
        <v>17.504969999999958</v>
      </c>
      <c r="E108" s="338">
        <f>E103-E104-E105-E106</f>
        <v>352.1178337299998</v>
      </c>
      <c r="F108" s="338">
        <f t="shared" si="4"/>
        <v>334.61286372999984</v>
      </c>
      <c r="G108" s="356">
        <f t="shared" si="3"/>
        <v>19.115306323289939</v>
      </c>
      <c r="H108" s="338"/>
    </row>
    <row r="109" spans="1:8" s="316" customFormat="1" x14ac:dyDescent="0.25">
      <c r="A109" s="283" t="s">
        <v>28</v>
      </c>
      <c r="B109" s="313" t="s">
        <v>1095</v>
      </c>
      <c r="C109" s="291" t="s">
        <v>756</v>
      </c>
      <c r="D109" s="338">
        <f>D81+D96</f>
        <v>-11.372014480631435</v>
      </c>
      <c r="E109" s="338">
        <f>E81+E96</f>
        <v>-1353.4135951131652</v>
      </c>
      <c r="F109" s="338">
        <f t="shared" si="4"/>
        <v>-1342.0415806325339</v>
      </c>
      <c r="G109" s="356">
        <f t="shared" si="3"/>
        <v>118.01265140123323</v>
      </c>
      <c r="H109" s="338"/>
    </row>
    <row r="110" spans="1:8" s="316" customFormat="1" ht="31.5" hidden="1" customHeight="1" outlineLevel="1" x14ac:dyDescent="0.25">
      <c r="A110" s="283" t="s">
        <v>60</v>
      </c>
      <c r="B110" s="284" t="s">
        <v>959</v>
      </c>
      <c r="C110" s="291" t="s">
        <v>756</v>
      </c>
      <c r="D110" s="338"/>
      <c r="E110" s="338"/>
      <c r="F110" s="338">
        <f t="shared" si="4"/>
        <v>0</v>
      </c>
      <c r="G110" s="356">
        <f t="shared" si="3"/>
        <v>0</v>
      </c>
      <c r="H110" s="338"/>
    </row>
    <row r="111" spans="1:8" s="316" customFormat="1" ht="31.5" hidden="1" customHeight="1" outlineLevel="1" x14ac:dyDescent="0.25">
      <c r="A111" s="283" t="s">
        <v>896</v>
      </c>
      <c r="B111" s="141" t="s">
        <v>909</v>
      </c>
      <c r="C111" s="291" t="s">
        <v>756</v>
      </c>
      <c r="D111" s="338"/>
      <c r="E111" s="338"/>
      <c r="F111" s="338">
        <f t="shared" si="4"/>
        <v>0</v>
      </c>
      <c r="G111" s="356">
        <f t="shared" si="3"/>
        <v>0</v>
      </c>
      <c r="H111" s="338"/>
    </row>
    <row r="112" spans="1:8" s="316" customFormat="1" ht="31.5" hidden="1" customHeight="1" outlineLevel="1" x14ac:dyDescent="0.25">
      <c r="A112" s="283" t="s">
        <v>897</v>
      </c>
      <c r="B112" s="141" t="s">
        <v>910</v>
      </c>
      <c r="C112" s="291" t="s">
        <v>756</v>
      </c>
      <c r="D112" s="338"/>
      <c r="E112" s="338"/>
      <c r="F112" s="338">
        <f t="shared" si="4"/>
        <v>0</v>
      </c>
      <c r="G112" s="356">
        <f t="shared" si="3"/>
        <v>0</v>
      </c>
      <c r="H112" s="338"/>
    </row>
    <row r="113" spans="1:8" s="316" customFormat="1" ht="31.5" hidden="1" customHeight="1" outlineLevel="1" x14ac:dyDescent="0.25">
      <c r="A113" s="283" t="s">
        <v>1001</v>
      </c>
      <c r="B113" s="141" t="s">
        <v>895</v>
      </c>
      <c r="C113" s="291" t="s">
        <v>756</v>
      </c>
      <c r="D113" s="338"/>
      <c r="E113" s="338"/>
      <c r="F113" s="338">
        <f t="shared" si="4"/>
        <v>0</v>
      </c>
      <c r="G113" s="356">
        <f t="shared" si="3"/>
        <v>0</v>
      </c>
      <c r="H113" s="338"/>
    </row>
    <row r="114" spans="1:8" s="316" customFormat="1" ht="15.75" hidden="1" customHeight="1" outlineLevel="1" x14ac:dyDescent="0.25">
      <c r="A114" s="283" t="s">
        <v>61</v>
      </c>
      <c r="B114" s="282" t="s">
        <v>1071</v>
      </c>
      <c r="C114" s="291" t="s">
        <v>756</v>
      </c>
      <c r="D114" s="338"/>
      <c r="E114" s="338"/>
      <c r="F114" s="338">
        <f t="shared" si="4"/>
        <v>0</v>
      </c>
      <c r="G114" s="356">
        <f t="shared" si="3"/>
        <v>0</v>
      </c>
      <c r="H114" s="338"/>
    </row>
    <row r="115" spans="1:8" s="316" customFormat="1" collapsed="1" x14ac:dyDescent="0.25">
      <c r="A115" s="283" t="s">
        <v>764</v>
      </c>
      <c r="B115" s="282" t="s">
        <v>955</v>
      </c>
      <c r="C115" s="291" t="s">
        <v>756</v>
      </c>
      <c r="D115" s="338">
        <v>-345.95128439108692</v>
      </c>
      <c r="E115" s="338">
        <v>-672.21787251355101</v>
      </c>
      <c r="F115" s="338">
        <f t="shared" si="4"/>
        <v>-326.2665881224641</v>
      </c>
      <c r="G115" s="356">
        <f t="shared" si="3"/>
        <v>0.94309980290065953</v>
      </c>
      <c r="H115" s="338"/>
    </row>
    <row r="116" spans="1:8" s="316" customFormat="1" ht="15.75" hidden="1" customHeight="1" outlineLevel="1" x14ac:dyDescent="0.25">
      <c r="A116" s="283" t="s">
        <v>765</v>
      </c>
      <c r="B116" s="282" t="s">
        <v>1072</v>
      </c>
      <c r="C116" s="291" t="s">
        <v>756</v>
      </c>
      <c r="D116" s="338" t="s">
        <v>289</v>
      </c>
      <c r="E116" s="338"/>
      <c r="F116" s="338" t="e">
        <f t="shared" si="4"/>
        <v>#VALUE!</v>
      </c>
      <c r="G116" s="356">
        <f t="shared" si="3"/>
        <v>0</v>
      </c>
      <c r="H116" s="338"/>
    </row>
    <row r="117" spans="1:8" s="316" customFormat="1" collapsed="1" x14ac:dyDescent="0.25">
      <c r="A117" s="283" t="s">
        <v>766</v>
      </c>
      <c r="B117" s="282" t="s">
        <v>956</v>
      </c>
      <c r="C117" s="291" t="s">
        <v>756</v>
      </c>
      <c r="D117" s="338">
        <v>-2.1599998945021069E-10</v>
      </c>
      <c r="E117" s="338">
        <v>-2.4203646101694885</v>
      </c>
      <c r="F117" s="338">
        <f t="shared" si="4"/>
        <v>-2.4203646099534883</v>
      </c>
      <c r="G117" s="356">
        <f t="shared" si="3"/>
        <v>11205392260.037109</v>
      </c>
      <c r="H117" s="338"/>
    </row>
    <row r="118" spans="1:8" s="316" customFormat="1" x14ac:dyDescent="0.25">
      <c r="A118" s="283" t="s">
        <v>767</v>
      </c>
      <c r="B118" s="282" t="s">
        <v>957</v>
      </c>
      <c r="C118" s="291" t="s">
        <v>756</v>
      </c>
      <c r="D118" s="338">
        <v>334.5792699106338</v>
      </c>
      <c r="E118" s="338">
        <v>-681.7593254455461</v>
      </c>
      <c r="F118" s="338">
        <f t="shared" si="4"/>
        <v>-1016.3385953561799</v>
      </c>
      <c r="G118" s="356">
        <f t="shared" si="3"/>
        <v>-3.0376615850337774</v>
      </c>
      <c r="H118" s="338"/>
    </row>
    <row r="119" spans="1:8" s="316" customFormat="1" ht="15.75" hidden="1" customHeight="1" outlineLevel="1" x14ac:dyDescent="0.25">
      <c r="A119" s="283" t="s">
        <v>768</v>
      </c>
      <c r="B119" s="282" t="s">
        <v>1079</v>
      </c>
      <c r="C119" s="291" t="s">
        <v>756</v>
      </c>
      <c r="D119" s="338" t="s">
        <v>289</v>
      </c>
      <c r="E119" s="338"/>
      <c r="F119" s="338" t="e">
        <f t="shared" si="4"/>
        <v>#VALUE!</v>
      </c>
      <c r="G119" s="356">
        <f t="shared" si="3"/>
        <v>0</v>
      </c>
      <c r="H119" s="338"/>
    </row>
    <row r="120" spans="1:8" s="316" customFormat="1" ht="31.5" hidden="1" customHeight="1" outlineLevel="1" x14ac:dyDescent="0.25">
      <c r="A120" s="283" t="s">
        <v>769</v>
      </c>
      <c r="B120" s="284" t="s">
        <v>826</v>
      </c>
      <c r="C120" s="291" t="s">
        <v>756</v>
      </c>
      <c r="D120" s="338" t="s">
        <v>289</v>
      </c>
      <c r="E120" s="338"/>
      <c r="F120" s="338" t="e">
        <f t="shared" si="4"/>
        <v>#VALUE!</v>
      </c>
      <c r="G120" s="356">
        <f t="shared" si="3"/>
        <v>0</v>
      </c>
      <c r="H120" s="338"/>
    </row>
    <row r="121" spans="1:8" s="316" customFormat="1" ht="15.75" hidden="1" customHeight="1" outlineLevel="1" x14ac:dyDescent="0.25">
      <c r="A121" s="283" t="s">
        <v>1002</v>
      </c>
      <c r="B121" s="285" t="s">
        <v>650</v>
      </c>
      <c r="C121" s="291" t="s">
        <v>756</v>
      </c>
      <c r="D121" s="338" t="s">
        <v>289</v>
      </c>
      <c r="E121" s="338"/>
      <c r="F121" s="338" t="e">
        <f t="shared" si="4"/>
        <v>#VALUE!</v>
      </c>
      <c r="G121" s="356">
        <f t="shared" si="3"/>
        <v>0</v>
      </c>
      <c r="H121" s="338"/>
    </row>
    <row r="122" spans="1:8" s="316" customFormat="1" ht="15.75" hidden="1" customHeight="1" outlineLevel="1" x14ac:dyDescent="0.25">
      <c r="A122" s="283" t="s">
        <v>1003</v>
      </c>
      <c r="B122" s="285" t="s">
        <v>638</v>
      </c>
      <c r="C122" s="291" t="s">
        <v>756</v>
      </c>
      <c r="D122" s="338" t="s">
        <v>289</v>
      </c>
      <c r="E122" s="338"/>
      <c r="F122" s="338" t="e">
        <f t="shared" si="4"/>
        <v>#VALUE!</v>
      </c>
      <c r="G122" s="356">
        <f t="shared" si="3"/>
        <v>0</v>
      </c>
      <c r="H122" s="338"/>
    </row>
    <row r="123" spans="1:8" s="316" customFormat="1" collapsed="1" x14ac:dyDescent="0.25">
      <c r="A123" s="283" t="s">
        <v>770</v>
      </c>
      <c r="B123" s="282" t="s">
        <v>958</v>
      </c>
      <c r="C123" s="291" t="s">
        <v>756</v>
      </c>
      <c r="D123" s="338">
        <v>3.77985998056829E-11</v>
      </c>
      <c r="E123" s="338">
        <v>2.983967456101698</v>
      </c>
      <c r="F123" s="338">
        <f t="shared" si="4"/>
        <v>2.9839674560638993</v>
      </c>
      <c r="G123" s="356">
        <f t="shared" si="3"/>
        <v>78943862243.682083</v>
      </c>
      <c r="H123" s="338"/>
    </row>
    <row r="124" spans="1:8" s="316" customFormat="1" x14ac:dyDescent="0.25">
      <c r="A124" s="283" t="s">
        <v>29</v>
      </c>
      <c r="B124" s="313" t="s">
        <v>1041</v>
      </c>
      <c r="C124" s="291" t="s">
        <v>756</v>
      </c>
      <c r="D124" s="338">
        <f>D130+D132+D133+D138</f>
        <v>-2.2744028961262619</v>
      </c>
      <c r="E124" s="338">
        <f>E130+E132+E133+E138</f>
        <v>-137.03821955855892</v>
      </c>
      <c r="F124" s="338">
        <f t="shared" si="4"/>
        <v>-134.76381666243265</v>
      </c>
      <c r="G124" s="356">
        <f t="shared" si="3"/>
        <v>59.252394064376588</v>
      </c>
      <c r="H124" s="338"/>
    </row>
    <row r="125" spans="1:8" s="316" customFormat="1" ht="15.75" hidden="1" customHeight="1" outlineLevel="1" x14ac:dyDescent="0.25">
      <c r="A125" s="283" t="s">
        <v>25</v>
      </c>
      <c r="B125" s="282" t="s">
        <v>1032</v>
      </c>
      <c r="C125" s="291" t="s">
        <v>756</v>
      </c>
      <c r="D125" s="338"/>
      <c r="E125" s="338"/>
      <c r="F125" s="338">
        <f t="shared" si="4"/>
        <v>0</v>
      </c>
      <c r="G125" s="356">
        <f t="shared" si="3"/>
        <v>0</v>
      </c>
      <c r="H125" s="338"/>
    </row>
    <row r="126" spans="1:8" s="316" customFormat="1" ht="31.5" hidden="1" customHeight="1" outlineLevel="1" x14ac:dyDescent="0.25">
      <c r="A126" s="283" t="s">
        <v>1028</v>
      </c>
      <c r="B126" s="141" t="s">
        <v>909</v>
      </c>
      <c r="C126" s="291" t="s">
        <v>756</v>
      </c>
      <c r="D126" s="338"/>
      <c r="E126" s="338"/>
      <c r="F126" s="338">
        <f t="shared" si="4"/>
        <v>0</v>
      </c>
      <c r="G126" s="356">
        <f t="shared" si="3"/>
        <v>0</v>
      </c>
      <c r="H126" s="338"/>
    </row>
    <row r="127" spans="1:8" s="316" customFormat="1" ht="31.5" hidden="1" customHeight="1" outlineLevel="1" x14ac:dyDescent="0.25">
      <c r="A127" s="283" t="s">
        <v>1029</v>
      </c>
      <c r="B127" s="141" t="s">
        <v>910</v>
      </c>
      <c r="C127" s="291" t="s">
        <v>756</v>
      </c>
      <c r="D127" s="338"/>
      <c r="E127" s="338"/>
      <c r="F127" s="338">
        <f t="shared" si="4"/>
        <v>0</v>
      </c>
      <c r="G127" s="356">
        <f t="shared" si="3"/>
        <v>0</v>
      </c>
      <c r="H127" s="338"/>
    </row>
    <row r="128" spans="1:8" s="316" customFormat="1" ht="31.5" hidden="1" customHeight="1" outlineLevel="1" x14ac:dyDescent="0.25">
      <c r="A128" s="283" t="s">
        <v>1030</v>
      </c>
      <c r="B128" s="141" t="s">
        <v>895</v>
      </c>
      <c r="C128" s="291" t="s">
        <v>756</v>
      </c>
      <c r="D128" s="338"/>
      <c r="E128" s="338"/>
      <c r="F128" s="338">
        <f t="shared" si="4"/>
        <v>0</v>
      </c>
      <c r="G128" s="356">
        <f t="shared" si="3"/>
        <v>0</v>
      </c>
      <c r="H128" s="338"/>
    </row>
    <row r="129" spans="1:8" s="316" customFormat="1" ht="15.75" hidden="1" customHeight="1" outlineLevel="1" x14ac:dyDescent="0.25">
      <c r="A129" s="283" t="s">
        <v>815</v>
      </c>
      <c r="B129" s="286" t="s">
        <v>1080</v>
      </c>
      <c r="C129" s="291" t="s">
        <v>756</v>
      </c>
      <c r="D129" s="338"/>
      <c r="E129" s="338"/>
      <c r="F129" s="338">
        <f t="shared" si="4"/>
        <v>0</v>
      </c>
      <c r="G129" s="356">
        <f t="shared" si="3"/>
        <v>0</v>
      </c>
      <c r="H129" s="338"/>
    </row>
    <row r="130" spans="1:8" s="316" customFormat="1" collapsed="1" x14ac:dyDescent="0.25">
      <c r="A130" s="283" t="s">
        <v>816</v>
      </c>
      <c r="B130" s="286" t="s">
        <v>823</v>
      </c>
      <c r="C130" s="291" t="s">
        <v>756</v>
      </c>
      <c r="D130" s="338">
        <v>-69.190256878217383</v>
      </c>
      <c r="E130" s="338">
        <v>0</v>
      </c>
      <c r="F130" s="338">
        <f t="shared" si="4"/>
        <v>69.190256878217383</v>
      </c>
      <c r="G130" s="356">
        <f t="shared" si="3"/>
        <v>-1</v>
      </c>
      <c r="H130" s="338"/>
    </row>
    <row r="131" spans="1:8" s="316" customFormat="1" ht="15.75" hidden="1" customHeight="1" outlineLevel="1" x14ac:dyDescent="0.25">
      <c r="A131" s="283" t="s">
        <v>817</v>
      </c>
      <c r="B131" s="286" t="s">
        <v>1074</v>
      </c>
      <c r="C131" s="291" t="s">
        <v>756</v>
      </c>
      <c r="D131" s="338" t="s">
        <v>289</v>
      </c>
      <c r="E131" s="338"/>
      <c r="F131" s="338" t="e">
        <f t="shared" si="4"/>
        <v>#VALUE!</v>
      </c>
      <c r="G131" s="356">
        <f t="shared" si="3"/>
        <v>0</v>
      </c>
      <c r="H131" s="338"/>
    </row>
    <row r="132" spans="1:8" s="316" customFormat="1" collapsed="1" x14ac:dyDescent="0.25">
      <c r="A132" s="283" t="s">
        <v>818</v>
      </c>
      <c r="B132" s="286" t="s">
        <v>824</v>
      </c>
      <c r="C132" s="291" t="s">
        <v>756</v>
      </c>
      <c r="D132" s="338">
        <v>-4.319999789004214E-11</v>
      </c>
      <c r="E132" s="338">
        <v>-2.420364576271187</v>
      </c>
      <c r="F132" s="338">
        <f t="shared" si="4"/>
        <v>-2.4203645762279868</v>
      </c>
      <c r="G132" s="356">
        <f t="shared" si="3"/>
        <v>56026960519.502602</v>
      </c>
      <c r="H132" s="338"/>
    </row>
    <row r="133" spans="1:8" s="316" customFormat="1" x14ac:dyDescent="0.25">
      <c r="A133" s="283" t="s">
        <v>819</v>
      </c>
      <c r="B133" s="286" t="s">
        <v>825</v>
      </c>
      <c r="C133" s="291" t="s">
        <v>756</v>
      </c>
      <c r="D133" s="338">
        <v>66.915853982126762</v>
      </c>
      <c r="E133" s="338">
        <v>-134.61785498228772</v>
      </c>
      <c r="F133" s="338">
        <f t="shared" si="4"/>
        <v>-201.53370896441447</v>
      </c>
      <c r="G133" s="356">
        <f t="shared" si="3"/>
        <v>-3.0117482923888885</v>
      </c>
      <c r="H133" s="338"/>
    </row>
    <row r="134" spans="1:8" s="316" customFormat="1" ht="15.75" hidden="1" customHeight="1" outlineLevel="1" x14ac:dyDescent="0.25">
      <c r="A134" s="283" t="s">
        <v>820</v>
      </c>
      <c r="B134" s="286" t="s">
        <v>1081</v>
      </c>
      <c r="C134" s="291" t="s">
        <v>756</v>
      </c>
      <c r="D134" s="338" t="s">
        <v>289</v>
      </c>
      <c r="E134" s="338"/>
      <c r="F134" s="338" t="e">
        <f t="shared" si="4"/>
        <v>#VALUE!</v>
      </c>
      <c r="G134" s="356">
        <f t="shared" si="3"/>
        <v>0</v>
      </c>
      <c r="H134" s="338"/>
    </row>
    <row r="135" spans="1:8" s="316" customFormat="1" ht="31.5" hidden="1" customHeight="1" outlineLevel="1" x14ac:dyDescent="0.25">
      <c r="A135" s="283" t="s">
        <v>821</v>
      </c>
      <c r="B135" s="286" t="s">
        <v>826</v>
      </c>
      <c r="C135" s="291" t="s">
        <v>756</v>
      </c>
      <c r="D135" s="338" t="s">
        <v>289</v>
      </c>
      <c r="E135" s="338"/>
      <c r="F135" s="338" t="e">
        <f t="shared" si="4"/>
        <v>#VALUE!</v>
      </c>
      <c r="G135" s="356">
        <f t="shared" si="3"/>
        <v>0</v>
      </c>
      <c r="H135" s="338"/>
    </row>
    <row r="136" spans="1:8" s="316" customFormat="1" ht="15.75" hidden="1" customHeight="1" outlineLevel="1" x14ac:dyDescent="0.25">
      <c r="A136" s="283" t="s">
        <v>1004</v>
      </c>
      <c r="B136" s="285" t="s">
        <v>827</v>
      </c>
      <c r="C136" s="291" t="s">
        <v>756</v>
      </c>
      <c r="D136" s="338" t="s">
        <v>289</v>
      </c>
      <c r="E136" s="338"/>
      <c r="F136" s="338" t="e">
        <f t="shared" si="4"/>
        <v>#VALUE!</v>
      </c>
      <c r="G136" s="356">
        <f t="shared" si="3"/>
        <v>0</v>
      </c>
      <c r="H136" s="338"/>
    </row>
    <row r="137" spans="1:8" s="316" customFormat="1" ht="15.75" hidden="1" customHeight="1" outlineLevel="1" x14ac:dyDescent="0.25">
      <c r="A137" s="283" t="s">
        <v>1005</v>
      </c>
      <c r="B137" s="285" t="s">
        <v>638</v>
      </c>
      <c r="C137" s="291" t="s">
        <v>756</v>
      </c>
      <c r="D137" s="338" t="s">
        <v>289</v>
      </c>
      <c r="E137" s="338"/>
      <c r="F137" s="338" t="e">
        <f t="shared" si="4"/>
        <v>#VALUE!</v>
      </c>
      <c r="G137" s="356">
        <f t="shared" si="3"/>
        <v>0</v>
      </c>
      <c r="H137" s="338"/>
    </row>
    <row r="138" spans="1:8" s="316" customFormat="1" collapsed="1" x14ac:dyDescent="0.25">
      <c r="A138" s="283" t="s">
        <v>822</v>
      </c>
      <c r="B138" s="286" t="s">
        <v>828</v>
      </c>
      <c r="C138" s="291" t="s">
        <v>756</v>
      </c>
      <c r="D138" s="338">
        <v>7.5597199611365806E-12</v>
      </c>
      <c r="E138" s="338">
        <v>0</v>
      </c>
      <c r="F138" s="338">
        <f t="shared" si="4"/>
        <v>-7.5597199611365806E-12</v>
      </c>
      <c r="G138" s="356">
        <f t="shared" si="3"/>
        <v>-1</v>
      </c>
      <c r="H138" s="338"/>
    </row>
    <row r="139" spans="1:8" s="316" customFormat="1" x14ac:dyDescent="0.25">
      <c r="A139" s="283" t="s">
        <v>31</v>
      </c>
      <c r="B139" s="313" t="s">
        <v>1096</v>
      </c>
      <c r="C139" s="291" t="s">
        <v>756</v>
      </c>
      <c r="D139" s="338">
        <f>D109-D124</f>
        <v>-9.0976115845051737</v>
      </c>
      <c r="E139" s="338">
        <f>E109-E124</f>
        <v>-1216.3753755546063</v>
      </c>
      <c r="F139" s="338">
        <f t="shared" si="4"/>
        <v>-1207.2777639701012</v>
      </c>
      <c r="G139" s="356">
        <f t="shared" si="3"/>
        <v>132.70271573544719</v>
      </c>
      <c r="H139" s="338"/>
    </row>
    <row r="140" spans="1:8" s="316" customFormat="1" ht="15.75" hidden="1" customHeight="1" outlineLevel="1" x14ac:dyDescent="0.25">
      <c r="A140" s="283" t="s">
        <v>49</v>
      </c>
      <c r="B140" s="282" t="s">
        <v>1032</v>
      </c>
      <c r="C140" s="291" t="s">
        <v>756</v>
      </c>
      <c r="D140" s="338"/>
      <c r="E140" s="338"/>
      <c r="F140" s="338">
        <f t="shared" si="4"/>
        <v>0</v>
      </c>
      <c r="G140" s="356">
        <f t="shared" si="3"/>
        <v>0</v>
      </c>
      <c r="H140" s="338"/>
    </row>
    <row r="141" spans="1:8" s="316" customFormat="1" ht="31.5" hidden="1" customHeight="1" outlineLevel="1" x14ac:dyDescent="0.25">
      <c r="A141" s="283" t="s">
        <v>911</v>
      </c>
      <c r="B141" s="141" t="s">
        <v>909</v>
      </c>
      <c r="C141" s="291" t="s">
        <v>756</v>
      </c>
      <c r="D141" s="338"/>
      <c r="E141" s="338"/>
      <c r="F141" s="338">
        <f t="shared" si="4"/>
        <v>0</v>
      </c>
      <c r="G141" s="356">
        <f t="shared" si="3"/>
        <v>0</v>
      </c>
      <c r="H141" s="338"/>
    </row>
    <row r="142" spans="1:8" s="316" customFormat="1" ht="31.5" hidden="1" customHeight="1" outlineLevel="1" x14ac:dyDescent="0.25">
      <c r="A142" s="283" t="s">
        <v>912</v>
      </c>
      <c r="B142" s="141" t="s">
        <v>910</v>
      </c>
      <c r="C142" s="291" t="s">
        <v>756</v>
      </c>
      <c r="D142" s="338"/>
      <c r="E142" s="338"/>
      <c r="F142" s="338">
        <f t="shared" si="4"/>
        <v>0</v>
      </c>
      <c r="G142" s="356">
        <f t="shared" si="3"/>
        <v>0</v>
      </c>
      <c r="H142" s="338"/>
    </row>
    <row r="143" spans="1:8" s="316" customFormat="1" ht="31.5" hidden="1" customHeight="1" outlineLevel="1" x14ac:dyDescent="0.25">
      <c r="A143" s="283" t="s">
        <v>1006</v>
      </c>
      <c r="B143" s="141" t="s">
        <v>895</v>
      </c>
      <c r="C143" s="291" t="s">
        <v>756</v>
      </c>
      <c r="D143" s="338"/>
      <c r="E143" s="338"/>
      <c r="F143" s="338">
        <f t="shared" si="4"/>
        <v>0</v>
      </c>
      <c r="G143" s="356">
        <f t="shared" si="3"/>
        <v>0</v>
      </c>
      <c r="H143" s="338"/>
    </row>
    <row r="144" spans="1:8" s="316" customFormat="1" ht="15.75" hidden="1" customHeight="1" outlineLevel="1" x14ac:dyDescent="0.25">
      <c r="A144" s="283" t="s">
        <v>50</v>
      </c>
      <c r="B144" s="282" t="s">
        <v>1071</v>
      </c>
      <c r="C144" s="291" t="s">
        <v>756</v>
      </c>
      <c r="D144" s="338"/>
      <c r="E144" s="338"/>
      <c r="F144" s="338">
        <f t="shared" si="4"/>
        <v>0</v>
      </c>
      <c r="G144" s="356">
        <f t="shared" si="3"/>
        <v>0</v>
      </c>
      <c r="H144" s="338"/>
    </row>
    <row r="145" spans="1:8" s="316" customFormat="1" collapsed="1" x14ac:dyDescent="0.25">
      <c r="A145" s="283" t="s">
        <v>771</v>
      </c>
      <c r="B145" s="282" t="s">
        <v>955</v>
      </c>
      <c r="C145" s="291" t="s">
        <v>756</v>
      </c>
      <c r="D145" s="338">
        <f>D115-D130</f>
        <v>-276.76102751286953</v>
      </c>
      <c r="E145" s="338">
        <f>E115-E130</f>
        <v>-672.21787251355101</v>
      </c>
      <c r="F145" s="338">
        <f t="shared" si="4"/>
        <v>-395.45684500068148</v>
      </c>
      <c r="G145" s="356">
        <f t="shared" si="3"/>
        <v>1.4288747536258244</v>
      </c>
      <c r="H145" s="338"/>
    </row>
    <row r="146" spans="1:8" s="316" customFormat="1" ht="15.75" hidden="1" customHeight="1" outlineLevel="1" x14ac:dyDescent="0.25">
      <c r="A146" s="283" t="s">
        <v>772</v>
      </c>
      <c r="B146" s="282" t="s">
        <v>1072</v>
      </c>
      <c r="C146" s="291" t="s">
        <v>756</v>
      </c>
      <c r="D146" s="338"/>
      <c r="E146" s="338"/>
      <c r="F146" s="338">
        <f t="shared" si="4"/>
        <v>0</v>
      </c>
      <c r="G146" s="356">
        <f t="shared" si="3"/>
        <v>0</v>
      </c>
      <c r="H146" s="338"/>
    </row>
    <row r="147" spans="1:8" s="316" customFormat="1" collapsed="1" x14ac:dyDescent="0.25">
      <c r="A147" s="283" t="s">
        <v>773</v>
      </c>
      <c r="B147" s="284" t="s">
        <v>956</v>
      </c>
      <c r="C147" s="291" t="s">
        <v>756</v>
      </c>
      <c r="D147" s="338">
        <f>D117-D132</f>
        <v>-1.7279999156016856E-10</v>
      </c>
      <c r="E147" s="338">
        <f>E117-E132</f>
        <v>-3.3898301499135641E-8</v>
      </c>
      <c r="F147" s="338">
        <f t="shared" si="4"/>
        <v>-3.3725501507575471E-8</v>
      </c>
      <c r="G147" s="356">
        <f t="shared" si="3"/>
        <v>195.17073584944202</v>
      </c>
      <c r="H147" s="338"/>
    </row>
    <row r="148" spans="1:8" s="316" customFormat="1" x14ac:dyDescent="0.25">
      <c r="A148" s="283" t="s">
        <v>774</v>
      </c>
      <c r="B148" s="282" t="s">
        <v>957</v>
      </c>
      <c r="C148" s="291" t="s">
        <v>756</v>
      </c>
      <c r="D148" s="338">
        <f>D118-D133</f>
        <v>267.66341592850705</v>
      </c>
      <c r="E148" s="338">
        <f>E118-E133</f>
        <v>-547.14147046325843</v>
      </c>
      <c r="F148" s="338">
        <f t="shared" si="4"/>
        <v>-814.80488639176542</v>
      </c>
      <c r="G148" s="356">
        <f t="shared" si="3"/>
        <v>-3.0441399081949996</v>
      </c>
      <c r="H148" s="338"/>
    </row>
    <row r="149" spans="1:8" s="316" customFormat="1" ht="15.75" hidden="1" customHeight="1" outlineLevel="1" x14ac:dyDescent="0.25">
      <c r="A149" s="283" t="s">
        <v>775</v>
      </c>
      <c r="B149" s="282" t="s">
        <v>1079</v>
      </c>
      <c r="C149" s="291" t="s">
        <v>756</v>
      </c>
      <c r="D149" s="338"/>
      <c r="E149" s="338"/>
      <c r="F149" s="338">
        <f t="shared" si="4"/>
        <v>0</v>
      </c>
      <c r="G149" s="356">
        <f t="shared" si="3"/>
        <v>0</v>
      </c>
      <c r="H149" s="338"/>
    </row>
    <row r="150" spans="1:8" s="316" customFormat="1" ht="31.5" hidden="1" customHeight="1" outlineLevel="1" x14ac:dyDescent="0.25">
      <c r="A150" s="283" t="s">
        <v>776</v>
      </c>
      <c r="B150" s="284" t="s">
        <v>826</v>
      </c>
      <c r="C150" s="291" t="s">
        <v>756</v>
      </c>
      <c r="D150" s="338"/>
      <c r="E150" s="338"/>
      <c r="F150" s="338">
        <f t="shared" si="4"/>
        <v>0</v>
      </c>
      <c r="G150" s="356">
        <f t="shared" si="3"/>
        <v>0</v>
      </c>
      <c r="H150" s="338"/>
    </row>
    <row r="151" spans="1:8" s="316" customFormat="1" ht="15.75" hidden="1" customHeight="1" outlineLevel="1" x14ac:dyDescent="0.25">
      <c r="A151" s="283" t="s">
        <v>1007</v>
      </c>
      <c r="B151" s="285" t="s">
        <v>650</v>
      </c>
      <c r="C151" s="291" t="s">
        <v>756</v>
      </c>
      <c r="D151" s="338"/>
      <c r="E151" s="338"/>
      <c r="F151" s="338">
        <f t="shared" si="4"/>
        <v>0</v>
      </c>
      <c r="G151" s="356">
        <f t="shared" si="3"/>
        <v>0</v>
      </c>
      <c r="H151" s="338"/>
    </row>
    <row r="152" spans="1:8" s="316" customFormat="1" ht="15.75" hidden="1" customHeight="1" outlineLevel="1" x14ac:dyDescent="0.25">
      <c r="A152" s="283" t="s">
        <v>1008</v>
      </c>
      <c r="B152" s="285" t="s">
        <v>638</v>
      </c>
      <c r="C152" s="291" t="s">
        <v>756</v>
      </c>
      <c r="D152" s="338"/>
      <c r="E152" s="338"/>
      <c r="F152" s="338">
        <f t="shared" si="4"/>
        <v>0</v>
      </c>
      <c r="G152" s="356">
        <f t="shared" si="3"/>
        <v>0</v>
      </c>
      <c r="H152" s="338"/>
    </row>
    <row r="153" spans="1:8" s="316" customFormat="1" collapsed="1" x14ac:dyDescent="0.25">
      <c r="A153" s="283" t="s">
        <v>777</v>
      </c>
      <c r="B153" s="282" t="s">
        <v>958</v>
      </c>
      <c r="C153" s="291" t="s">
        <v>756</v>
      </c>
      <c r="D153" s="338">
        <f>D123-D138</f>
        <v>3.0238879844546322E-11</v>
      </c>
      <c r="E153" s="338">
        <f>E123-E138</f>
        <v>2.983967456101698</v>
      </c>
      <c r="F153" s="338">
        <f t="shared" si="4"/>
        <v>2.9839674560714591</v>
      </c>
      <c r="G153" s="356">
        <f t="shared" si="3"/>
        <v>98679827804.8526</v>
      </c>
      <c r="H153" s="338"/>
    </row>
    <row r="154" spans="1:8" s="316" customFormat="1" x14ac:dyDescent="0.25">
      <c r="A154" s="283" t="s">
        <v>32</v>
      </c>
      <c r="B154" s="313" t="s">
        <v>11</v>
      </c>
      <c r="C154" s="291" t="s">
        <v>756</v>
      </c>
      <c r="D154" s="338">
        <v>0</v>
      </c>
      <c r="E154" s="338">
        <v>0</v>
      </c>
      <c r="F154" s="338">
        <f t="shared" si="4"/>
        <v>0</v>
      </c>
      <c r="G154" s="356">
        <f t="shared" si="3"/>
        <v>0</v>
      </c>
      <c r="H154" s="338"/>
    </row>
    <row r="155" spans="1:8" s="316" customFormat="1" x14ac:dyDescent="0.25">
      <c r="A155" s="283" t="s">
        <v>52</v>
      </c>
      <c r="B155" s="286" t="s">
        <v>831</v>
      </c>
      <c r="C155" s="291" t="s">
        <v>756</v>
      </c>
      <c r="D155" s="338">
        <v>0</v>
      </c>
      <c r="E155" s="338">
        <v>0</v>
      </c>
      <c r="F155" s="338">
        <f t="shared" si="4"/>
        <v>0</v>
      </c>
      <c r="G155" s="356">
        <f t="shared" si="3"/>
        <v>0</v>
      </c>
      <c r="H155" s="338"/>
    </row>
    <row r="156" spans="1:8" s="316" customFormat="1" x14ac:dyDescent="0.25">
      <c r="A156" s="283" t="s">
        <v>53</v>
      </c>
      <c r="B156" s="286" t="s">
        <v>13</v>
      </c>
      <c r="C156" s="291" t="s">
        <v>756</v>
      </c>
      <c r="D156" s="338">
        <v>0</v>
      </c>
      <c r="E156" s="338">
        <v>0</v>
      </c>
      <c r="F156" s="338">
        <f t="shared" si="4"/>
        <v>0</v>
      </c>
      <c r="G156" s="356">
        <f t="shared" si="3"/>
        <v>0</v>
      </c>
      <c r="H156" s="338"/>
    </row>
    <row r="157" spans="1:8" s="316" customFormat="1" x14ac:dyDescent="0.25">
      <c r="A157" s="283" t="s">
        <v>65</v>
      </c>
      <c r="B157" s="286" t="s">
        <v>14</v>
      </c>
      <c r="C157" s="291" t="s">
        <v>756</v>
      </c>
      <c r="D157" s="338">
        <v>0</v>
      </c>
      <c r="E157" s="338">
        <v>0</v>
      </c>
      <c r="F157" s="338">
        <f t="shared" si="4"/>
        <v>0</v>
      </c>
      <c r="G157" s="356">
        <f>IFERROR(F157/D157,0)</f>
        <v>0</v>
      </c>
      <c r="H157" s="338"/>
    </row>
    <row r="158" spans="1:8" s="316" customFormat="1" ht="18" customHeight="1" thickBot="1" x14ac:dyDescent="0.3">
      <c r="A158" s="288" t="s">
        <v>66</v>
      </c>
      <c r="B158" s="286" t="s">
        <v>832</v>
      </c>
      <c r="C158" s="292" t="s">
        <v>756</v>
      </c>
      <c r="D158" s="340">
        <v>0</v>
      </c>
      <c r="E158" s="340">
        <v>0</v>
      </c>
      <c r="F158" s="340">
        <f t="shared" ref="F158:F164" si="5">E158-D158</f>
        <v>0</v>
      </c>
      <c r="G158" s="358">
        <f>IFERROR(F158/D158,0)</f>
        <v>0</v>
      </c>
      <c r="H158" s="340"/>
    </row>
    <row r="159" spans="1:8" s="316" customFormat="1" ht="18" customHeight="1" x14ac:dyDescent="0.25">
      <c r="A159" s="309" t="s">
        <v>536</v>
      </c>
      <c r="B159" s="310" t="s">
        <v>875</v>
      </c>
      <c r="C159" s="303" t="s">
        <v>289</v>
      </c>
      <c r="D159" s="339"/>
      <c r="E159" s="339"/>
      <c r="F159" s="339"/>
      <c r="G159" s="339"/>
      <c r="H159" s="339"/>
    </row>
    <row r="160" spans="1:8" s="316" customFormat="1" ht="37.5" customHeight="1" x14ac:dyDescent="0.25">
      <c r="A160" s="283" t="s">
        <v>537</v>
      </c>
      <c r="B160" s="286" t="s">
        <v>1090</v>
      </c>
      <c r="C160" s="291" t="s">
        <v>756</v>
      </c>
      <c r="D160" s="338">
        <f>D109+D105+D69</f>
        <v>498.93034727336851</v>
      </c>
      <c r="E160" s="338">
        <f>E109+E105+E69</f>
        <v>-1018.3615951131652</v>
      </c>
      <c r="F160" s="338">
        <f t="shared" si="5"/>
        <v>-1517.2919423865337</v>
      </c>
      <c r="G160" s="356">
        <f>IFERROR(F160/D160,0)</f>
        <v>-3.0410897045618985</v>
      </c>
      <c r="H160" s="338"/>
    </row>
    <row r="161" spans="1:8" s="316" customFormat="1" ht="18" customHeight="1" x14ac:dyDescent="0.25">
      <c r="A161" s="283" t="s">
        <v>538</v>
      </c>
      <c r="B161" s="286" t="s">
        <v>1042</v>
      </c>
      <c r="C161" s="291" t="s">
        <v>756</v>
      </c>
      <c r="D161" s="338">
        <v>495.14537655353428</v>
      </c>
      <c r="E161" s="338">
        <v>560.42645044065569</v>
      </c>
      <c r="F161" s="338">
        <f t="shared" si="5"/>
        <v>65.281073887121408</v>
      </c>
      <c r="G161" s="356">
        <f>IFERROR(F161/D161,0)</f>
        <v>0.13184223660031152</v>
      </c>
      <c r="H161" s="338"/>
    </row>
    <row r="162" spans="1:8" s="316" customFormat="1" ht="18" customHeight="1" x14ac:dyDescent="0.25">
      <c r="A162" s="283" t="s">
        <v>940</v>
      </c>
      <c r="B162" s="141" t="s">
        <v>963</v>
      </c>
      <c r="C162" s="291" t="s">
        <v>756</v>
      </c>
      <c r="D162" s="338">
        <v>495.14537655353428</v>
      </c>
      <c r="E162" s="338"/>
      <c r="F162" s="338">
        <f t="shared" si="5"/>
        <v>-495.14537655353428</v>
      </c>
      <c r="G162" s="356">
        <f>IFERROR(F162/D162,0)</f>
        <v>-1</v>
      </c>
      <c r="H162" s="338"/>
    </row>
    <row r="163" spans="1:8" s="316" customFormat="1" ht="18" customHeight="1" x14ac:dyDescent="0.25">
      <c r="A163" s="283" t="s">
        <v>643</v>
      </c>
      <c r="B163" s="286" t="s">
        <v>1097</v>
      </c>
      <c r="C163" s="291" t="s">
        <v>756</v>
      </c>
      <c r="D163" s="338">
        <v>531.39944830753439</v>
      </c>
      <c r="E163" s="338">
        <v>507.26100000000002</v>
      </c>
      <c r="F163" s="338">
        <f t="shared" si="5"/>
        <v>-24.138448307534361</v>
      </c>
      <c r="G163" s="356">
        <f>IFERROR(F163/D163,0)</f>
        <v>-4.5424300654457635E-2</v>
      </c>
      <c r="H163" s="338"/>
    </row>
    <row r="164" spans="1:8" s="316" customFormat="1" ht="18" customHeight="1" x14ac:dyDescent="0.25">
      <c r="A164" s="289" t="s">
        <v>941</v>
      </c>
      <c r="B164" s="141" t="s">
        <v>964</v>
      </c>
      <c r="C164" s="291" t="s">
        <v>756</v>
      </c>
      <c r="D164" s="343">
        <v>531.39944830753439</v>
      </c>
      <c r="E164" s="343"/>
      <c r="F164" s="343">
        <f t="shared" si="5"/>
        <v>-531.39944830753439</v>
      </c>
      <c r="G164" s="357">
        <f>IFERROR(F164/D164,0)</f>
        <v>-1</v>
      </c>
      <c r="H164" s="343"/>
    </row>
    <row r="165" spans="1:8" s="316" customFormat="1" ht="32.25" thickBot="1" x14ac:dyDescent="0.3">
      <c r="A165" s="288" t="s">
        <v>644</v>
      </c>
      <c r="B165" s="290" t="s">
        <v>1098</v>
      </c>
      <c r="C165" s="292" t="s">
        <v>289</v>
      </c>
      <c r="D165" s="340">
        <f>D163/D160</f>
        <v>1.0650774225532842</v>
      </c>
      <c r="E165" s="340">
        <f>E163/E160</f>
        <v>-0.4981148174029783</v>
      </c>
      <c r="F165" s="340"/>
      <c r="G165" s="358"/>
      <c r="H165" s="340"/>
    </row>
    <row r="166" spans="1:8" s="316" customFormat="1" ht="19.5" thickBot="1" x14ac:dyDescent="0.3">
      <c r="A166" s="373" t="s">
        <v>535</v>
      </c>
      <c r="B166" s="374"/>
      <c r="C166" s="374"/>
      <c r="D166" s="374"/>
      <c r="E166" s="374"/>
      <c r="F166" s="374"/>
      <c r="G166" s="374"/>
      <c r="H166" s="374"/>
    </row>
    <row r="167" spans="1:8" s="316" customFormat="1" ht="31.5" customHeight="1" x14ac:dyDescent="0.25">
      <c r="A167" s="309" t="s">
        <v>539</v>
      </c>
      <c r="B167" s="310" t="s">
        <v>1043</v>
      </c>
      <c r="C167" s="303" t="s">
        <v>756</v>
      </c>
      <c r="D167" s="339">
        <v>3882.4174981599031</v>
      </c>
      <c r="E167" s="339">
        <v>3239.1656999999996</v>
      </c>
      <c r="F167" s="339">
        <f t="shared" ref="F167:F230" si="6">E167-D167</f>
        <v>-643.2517981599035</v>
      </c>
      <c r="G167" s="355">
        <f t="shared" ref="G167:G219" si="7">IFERROR(F167/D167,0)</f>
        <v>-0.16568331418884674</v>
      </c>
      <c r="H167" s="339"/>
    </row>
    <row r="168" spans="1:8" s="316" customFormat="1" ht="15.75" hidden="1" customHeight="1" outlineLevel="1" x14ac:dyDescent="0.25">
      <c r="A168" s="283" t="s">
        <v>540</v>
      </c>
      <c r="B168" s="282" t="s">
        <v>1032</v>
      </c>
      <c r="C168" s="291" t="s">
        <v>756</v>
      </c>
      <c r="D168" s="338" t="s">
        <v>289</v>
      </c>
      <c r="E168" s="338"/>
      <c r="F168" s="338" t="e">
        <f t="shared" si="6"/>
        <v>#VALUE!</v>
      </c>
      <c r="G168" s="356">
        <f t="shared" si="7"/>
        <v>0</v>
      </c>
      <c r="H168" s="338"/>
    </row>
    <row r="169" spans="1:8" s="316" customFormat="1" ht="31.5" hidden="1" customHeight="1" outlineLevel="1" x14ac:dyDescent="0.25">
      <c r="A169" s="283" t="s">
        <v>898</v>
      </c>
      <c r="B169" s="141" t="s">
        <v>909</v>
      </c>
      <c r="C169" s="291" t="s">
        <v>756</v>
      </c>
      <c r="D169" s="338" t="s">
        <v>289</v>
      </c>
      <c r="E169" s="338"/>
      <c r="F169" s="338" t="e">
        <f t="shared" si="6"/>
        <v>#VALUE!</v>
      </c>
      <c r="G169" s="356">
        <f t="shared" si="7"/>
        <v>0</v>
      </c>
      <c r="H169" s="338"/>
    </row>
    <row r="170" spans="1:8" s="316" customFormat="1" ht="31.5" hidden="1" customHeight="1" outlineLevel="1" x14ac:dyDescent="0.25">
      <c r="A170" s="283" t="s">
        <v>899</v>
      </c>
      <c r="B170" s="141" t="s">
        <v>910</v>
      </c>
      <c r="C170" s="291" t="s">
        <v>756</v>
      </c>
      <c r="D170" s="338" t="s">
        <v>289</v>
      </c>
      <c r="E170" s="338"/>
      <c r="F170" s="338" t="e">
        <f t="shared" si="6"/>
        <v>#VALUE!</v>
      </c>
      <c r="G170" s="356">
        <f t="shared" si="7"/>
        <v>0</v>
      </c>
      <c r="H170" s="338"/>
    </row>
    <row r="171" spans="1:8" s="316" customFormat="1" ht="31.5" hidden="1" customHeight="1" outlineLevel="1" x14ac:dyDescent="0.25">
      <c r="A171" s="283" t="s">
        <v>1009</v>
      </c>
      <c r="B171" s="141" t="s">
        <v>895</v>
      </c>
      <c r="C171" s="291" t="s">
        <v>756</v>
      </c>
      <c r="D171" s="338" t="s">
        <v>289</v>
      </c>
      <c r="E171" s="338"/>
      <c r="F171" s="338" t="e">
        <f t="shared" si="6"/>
        <v>#VALUE!</v>
      </c>
      <c r="G171" s="356">
        <f t="shared" si="7"/>
        <v>0</v>
      </c>
      <c r="H171" s="338"/>
    </row>
    <row r="172" spans="1:8" s="316" customFormat="1" ht="15.75" hidden="1" customHeight="1" outlineLevel="1" x14ac:dyDescent="0.25">
      <c r="A172" s="283" t="s">
        <v>541</v>
      </c>
      <c r="B172" s="282" t="s">
        <v>1071</v>
      </c>
      <c r="C172" s="291" t="s">
        <v>756</v>
      </c>
      <c r="D172" s="338" t="s">
        <v>289</v>
      </c>
      <c r="E172" s="338"/>
      <c r="F172" s="338" t="e">
        <f t="shared" si="6"/>
        <v>#VALUE!</v>
      </c>
      <c r="G172" s="356">
        <f t="shared" si="7"/>
        <v>0</v>
      </c>
      <c r="H172" s="338"/>
    </row>
    <row r="173" spans="1:8" s="316" customFormat="1" collapsed="1" x14ac:dyDescent="0.25">
      <c r="A173" s="283" t="s">
        <v>655</v>
      </c>
      <c r="B173" s="282" t="s">
        <v>955</v>
      </c>
      <c r="C173" s="291" t="s">
        <v>756</v>
      </c>
      <c r="D173" s="338">
        <v>3304.5429129688932</v>
      </c>
      <c r="E173" s="338">
        <v>2283.5825185834001</v>
      </c>
      <c r="F173" s="338">
        <f t="shared" si="6"/>
        <v>-1020.9603943854931</v>
      </c>
      <c r="G173" s="356">
        <f t="shared" si="7"/>
        <v>-0.30895661556660914</v>
      </c>
      <c r="H173" s="338"/>
    </row>
    <row r="174" spans="1:8" s="316" customFormat="1" ht="15.75" hidden="1" customHeight="1" outlineLevel="1" x14ac:dyDescent="0.25">
      <c r="A174" s="283" t="s">
        <v>778</v>
      </c>
      <c r="B174" s="282" t="s">
        <v>1072</v>
      </c>
      <c r="C174" s="291" t="s">
        <v>756</v>
      </c>
      <c r="D174" s="338" t="s">
        <v>289</v>
      </c>
      <c r="E174" s="338"/>
      <c r="F174" s="338" t="e">
        <f t="shared" si="6"/>
        <v>#VALUE!</v>
      </c>
      <c r="G174" s="356">
        <f t="shared" si="7"/>
        <v>0</v>
      </c>
      <c r="H174" s="338"/>
    </row>
    <row r="175" spans="1:8" s="316" customFormat="1" collapsed="1" x14ac:dyDescent="0.25">
      <c r="A175" s="283" t="s">
        <v>779</v>
      </c>
      <c r="B175" s="282" t="s">
        <v>956</v>
      </c>
      <c r="C175" s="291" t="s">
        <v>756</v>
      </c>
      <c r="D175" s="338">
        <v>0.93736297199999996</v>
      </c>
      <c r="E175" s="338">
        <v>12.133599999999998</v>
      </c>
      <c r="F175" s="338">
        <f t="shared" si="6"/>
        <v>11.196237027999997</v>
      </c>
      <c r="G175" s="356">
        <f t="shared" si="7"/>
        <v>11.94439866139709</v>
      </c>
      <c r="H175" s="338"/>
    </row>
    <row r="176" spans="1:8" s="316" customFormat="1" x14ac:dyDescent="0.25">
      <c r="A176" s="283" t="s">
        <v>780</v>
      </c>
      <c r="B176" s="282" t="s">
        <v>957</v>
      </c>
      <c r="C176" s="291" t="s">
        <v>756</v>
      </c>
      <c r="D176" s="338">
        <v>543.96722773901013</v>
      </c>
      <c r="E176" s="338">
        <v>854.35528141659995</v>
      </c>
      <c r="F176" s="338">
        <f t="shared" si="6"/>
        <v>310.38805367758982</v>
      </c>
      <c r="G176" s="356">
        <f t="shared" si="7"/>
        <v>0.57060064990994419</v>
      </c>
      <c r="H176" s="338"/>
    </row>
    <row r="177" spans="1:8" s="316" customFormat="1" ht="15.75" hidden="1" customHeight="1" outlineLevel="1" x14ac:dyDescent="0.25">
      <c r="A177" s="283" t="s">
        <v>781</v>
      </c>
      <c r="B177" s="282" t="s">
        <v>1079</v>
      </c>
      <c r="C177" s="291" t="s">
        <v>756</v>
      </c>
      <c r="D177" s="338"/>
      <c r="E177" s="338"/>
      <c r="F177" s="338">
        <f t="shared" si="6"/>
        <v>0</v>
      </c>
      <c r="G177" s="356">
        <f t="shared" si="7"/>
        <v>0</v>
      </c>
      <c r="H177" s="338"/>
    </row>
    <row r="178" spans="1:8" s="316" customFormat="1" ht="31.5" hidden="1" customHeight="1" outlineLevel="1" x14ac:dyDescent="0.25">
      <c r="A178" s="283" t="s">
        <v>782</v>
      </c>
      <c r="B178" s="284" t="s">
        <v>826</v>
      </c>
      <c r="C178" s="291" t="s">
        <v>756</v>
      </c>
      <c r="D178" s="338"/>
      <c r="E178" s="338"/>
      <c r="F178" s="338">
        <f t="shared" si="6"/>
        <v>0</v>
      </c>
      <c r="G178" s="356">
        <f t="shared" si="7"/>
        <v>0</v>
      </c>
      <c r="H178" s="338"/>
    </row>
    <row r="179" spans="1:8" s="316" customFormat="1" ht="15.75" hidden="1" customHeight="1" outlineLevel="1" x14ac:dyDescent="0.25">
      <c r="A179" s="283" t="s">
        <v>1010</v>
      </c>
      <c r="B179" s="285" t="s">
        <v>650</v>
      </c>
      <c r="C179" s="291" t="s">
        <v>756</v>
      </c>
      <c r="D179" s="338"/>
      <c r="E179" s="338"/>
      <c r="F179" s="338">
        <f t="shared" si="6"/>
        <v>0</v>
      </c>
      <c r="G179" s="356">
        <f t="shared" si="7"/>
        <v>0</v>
      </c>
      <c r="H179" s="338"/>
    </row>
    <row r="180" spans="1:8" s="316" customFormat="1" ht="15.75" hidden="1" customHeight="1" outlineLevel="1" x14ac:dyDescent="0.25">
      <c r="A180" s="283" t="s">
        <v>1011</v>
      </c>
      <c r="B180" s="285" t="s">
        <v>638</v>
      </c>
      <c r="C180" s="291" t="s">
        <v>756</v>
      </c>
      <c r="D180" s="338"/>
      <c r="E180" s="338"/>
      <c r="F180" s="338">
        <f t="shared" si="6"/>
        <v>0</v>
      </c>
      <c r="G180" s="356">
        <f t="shared" si="7"/>
        <v>0</v>
      </c>
      <c r="H180" s="338"/>
    </row>
    <row r="181" spans="1:8" s="316" customFormat="1" ht="31.5" hidden="1" customHeight="1" outlineLevel="1" x14ac:dyDescent="0.25">
      <c r="A181" s="283" t="s">
        <v>783</v>
      </c>
      <c r="B181" s="286" t="s">
        <v>1044</v>
      </c>
      <c r="C181" s="291" t="s">
        <v>756</v>
      </c>
      <c r="D181" s="338"/>
      <c r="E181" s="338"/>
      <c r="F181" s="338">
        <f t="shared" si="6"/>
        <v>0</v>
      </c>
      <c r="G181" s="356">
        <f t="shared" si="7"/>
        <v>0</v>
      </c>
      <c r="H181" s="338"/>
    </row>
    <row r="182" spans="1:8" s="316" customFormat="1" ht="15.75" hidden="1" customHeight="1" outlineLevel="1" x14ac:dyDescent="0.25">
      <c r="A182" s="283" t="s">
        <v>900</v>
      </c>
      <c r="B182" s="141" t="s">
        <v>938</v>
      </c>
      <c r="C182" s="291" t="s">
        <v>756</v>
      </c>
      <c r="D182" s="338"/>
      <c r="E182" s="338"/>
      <c r="F182" s="338">
        <f t="shared" si="6"/>
        <v>0</v>
      </c>
      <c r="G182" s="356">
        <f t="shared" si="7"/>
        <v>0</v>
      </c>
      <c r="H182" s="338"/>
    </row>
    <row r="183" spans="1:8" s="316" customFormat="1" ht="31.5" hidden="1" customHeight="1" outlineLevel="1" x14ac:dyDescent="0.25">
      <c r="A183" s="283" t="s">
        <v>901</v>
      </c>
      <c r="B183" s="141" t="s">
        <v>939</v>
      </c>
      <c r="C183" s="291" t="s">
        <v>756</v>
      </c>
      <c r="D183" s="338"/>
      <c r="E183" s="338"/>
      <c r="F183" s="338">
        <f t="shared" si="6"/>
        <v>0</v>
      </c>
      <c r="G183" s="356">
        <f t="shared" si="7"/>
        <v>0</v>
      </c>
      <c r="H183" s="338"/>
    </row>
    <row r="184" spans="1:8" s="316" customFormat="1" collapsed="1" x14ac:dyDescent="0.25">
      <c r="A184" s="283" t="s">
        <v>784</v>
      </c>
      <c r="B184" s="282" t="s">
        <v>958</v>
      </c>
      <c r="C184" s="291" t="s">
        <v>756</v>
      </c>
      <c r="D184" s="338">
        <f>D167-D173-D175-D176</f>
        <v>32.969994479999741</v>
      </c>
      <c r="E184" s="338">
        <f>E167-E173-E175-E176</f>
        <v>89.094299999999521</v>
      </c>
      <c r="F184" s="338">
        <f t="shared" si="6"/>
        <v>56.12430551999978</v>
      </c>
      <c r="G184" s="356">
        <f t="shared" si="7"/>
        <v>1.7022843468792785</v>
      </c>
      <c r="H184" s="338"/>
    </row>
    <row r="185" spans="1:8" s="316" customFormat="1" x14ac:dyDescent="0.25">
      <c r="A185" s="283" t="s">
        <v>542</v>
      </c>
      <c r="B185" s="313" t="s">
        <v>1045</v>
      </c>
      <c r="C185" s="291" t="s">
        <v>756</v>
      </c>
      <c r="D185" s="338">
        <v>3990.8232854887137</v>
      </c>
      <c r="E185" s="338">
        <v>2857.538555138</v>
      </c>
      <c r="F185" s="338">
        <f t="shared" si="6"/>
        <v>-1133.2847303507137</v>
      </c>
      <c r="G185" s="356">
        <f t="shared" si="7"/>
        <v>-0.28397266661030129</v>
      </c>
      <c r="H185" s="338"/>
    </row>
    <row r="186" spans="1:8" s="316" customFormat="1" x14ac:dyDescent="0.25">
      <c r="A186" s="283" t="s">
        <v>543</v>
      </c>
      <c r="B186" s="286" t="s">
        <v>876</v>
      </c>
      <c r="C186" s="291" t="s">
        <v>756</v>
      </c>
      <c r="D186" s="338">
        <v>57.92820600000001</v>
      </c>
      <c r="E186" s="338">
        <v>41.573</v>
      </c>
      <c r="F186" s="338">
        <f t="shared" si="6"/>
        <v>-16.35520600000001</v>
      </c>
      <c r="G186" s="356">
        <f t="shared" si="7"/>
        <v>-0.28233579337844517</v>
      </c>
      <c r="H186" s="338"/>
    </row>
    <row r="187" spans="1:8" s="316" customFormat="1" x14ac:dyDescent="0.25">
      <c r="A187" s="283" t="s">
        <v>544</v>
      </c>
      <c r="B187" s="286" t="s">
        <v>1046</v>
      </c>
      <c r="C187" s="291" t="s">
        <v>756</v>
      </c>
      <c r="D187" s="338">
        <f>D188+D189+D190</f>
        <v>1758.2705491769618</v>
      </c>
      <c r="E187" s="338">
        <f>E188+E189+E190</f>
        <v>1298.046</v>
      </c>
      <c r="F187" s="338">
        <f t="shared" si="6"/>
        <v>-460.22454917696177</v>
      </c>
      <c r="G187" s="356">
        <f t="shared" si="7"/>
        <v>-0.26174842625464589</v>
      </c>
      <c r="H187" s="338"/>
    </row>
    <row r="188" spans="1:8" s="316" customFormat="1" x14ac:dyDescent="0.25">
      <c r="A188" s="283" t="s">
        <v>545</v>
      </c>
      <c r="B188" s="141" t="s">
        <v>645</v>
      </c>
      <c r="C188" s="291" t="s">
        <v>756</v>
      </c>
      <c r="D188" s="338">
        <v>543.69299999999998</v>
      </c>
      <c r="E188" s="338">
        <v>1279.5074</v>
      </c>
      <c r="F188" s="338">
        <f t="shared" si="6"/>
        <v>735.81439999999998</v>
      </c>
      <c r="G188" s="356">
        <f t="shared" si="7"/>
        <v>1.3533637549131587</v>
      </c>
      <c r="H188" s="338"/>
    </row>
    <row r="189" spans="1:8" s="316" customFormat="1" x14ac:dyDescent="0.25">
      <c r="A189" s="283" t="s">
        <v>546</v>
      </c>
      <c r="B189" s="141" t="s">
        <v>877</v>
      </c>
      <c r="C189" s="291" t="s">
        <v>756</v>
      </c>
      <c r="D189" s="338">
        <v>0</v>
      </c>
      <c r="E189" s="338">
        <v>0</v>
      </c>
      <c r="F189" s="338">
        <f t="shared" si="6"/>
        <v>0</v>
      </c>
      <c r="G189" s="356">
        <f t="shared" si="7"/>
        <v>0</v>
      </c>
      <c r="H189" s="338"/>
    </row>
    <row r="190" spans="1:8" s="316" customFormat="1" x14ac:dyDescent="0.25">
      <c r="A190" s="283" t="s">
        <v>805</v>
      </c>
      <c r="B190" s="141" t="s">
        <v>806</v>
      </c>
      <c r="C190" s="291" t="s">
        <v>756</v>
      </c>
      <c r="D190" s="338">
        <v>1214.5775491769618</v>
      </c>
      <c r="E190" s="338">
        <v>18.538599999999999</v>
      </c>
      <c r="F190" s="338">
        <f t="shared" si="6"/>
        <v>-1196.0389491769618</v>
      </c>
      <c r="G190" s="356">
        <f t="shared" si="7"/>
        <v>-0.98473658597381253</v>
      </c>
      <c r="H190" s="338"/>
    </row>
    <row r="191" spans="1:8" s="316" customFormat="1" ht="31.5" x14ac:dyDescent="0.25">
      <c r="A191" s="283" t="s">
        <v>547</v>
      </c>
      <c r="B191" s="286" t="s">
        <v>914</v>
      </c>
      <c r="C191" s="291" t="s">
        <v>756</v>
      </c>
      <c r="D191" s="338">
        <v>0</v>
      </c>
      <c r="E191" s="338">
        <v>0</v>
      </c>
      <c r="F191" s="338">
        <f t="shared" si="6"/>
        <v>0</v>
      </c>
      <c r="G191" s="356">
        <f t="shared" si="7"/>
        <v>0</v>
      </c>
      <c r="H191" s="338"/>
    </row>
    <row r="192" spans="1:8" s="316" customFormat="1" ht="31.5" x14ac:dyDescent="0.25">
      <c r="A192" s="283" t="s">
        <v>656</v>
      </c>
      <c r="B192" s="286" t="s">
        <v>1099</v>
      </c>
      <c r="C192" s="291" t="s">
        <v>756</v>
      </c>
      <c r="D192" s="338">
        <v>0</v>
      </c>
      <c r="E192" s="338">
        <v>70.890299999999996</v>
      </c>
      <c r="F192" s="338">
        <f t="shared" si="6"/>
        <v>70.890299999999996</v>
      </c>
      <c r="G192" s="356">
        <f t="shared" si="7"/>
        <v>0</v>
      </c>
      <c r="H192" s="338"/>
    </row>
    <row r="193" spans="1:8" s="316" customFormat="1" x14ac:dyDescent="0.25">
      <c r="A193" s="283" t="s">
        <v>657</v>
      </c>
      <c r="B193" s="286" t="s">
        <v>1075</v>
      </c>
      <c r="C193" s="291" t="s">
        <v>756</v>
      </c>
      <c r="D193" s="338">
        <v>0</v>
      </c>
      <c r="E193" s="338">
        <v>0</v>
      </c>
      <c r="F193" s="338">
        <f t="shared" si="6"/>
        <v>0</v>
      </c>
      <c r="G193" s="356">
        <f t="shared" si="7"/>
        <v>0</v>
      </c>
      <c r="H193" s="338"/>
    </row>
    <row r="194" spans="1:8" s="316" customFormat="1" x14ac:dyDescent="0.25">
      <c r="A194" s="283" t="s">
        <v>658</v>
      </c>
      <c r="B194" s="286" t="s">
        <v>646</v>
      </c>
      <c r="C194" s="291" t="s">
        <v>756</v>
      </c>
      <c r="D194" s="338">
        <v>587.61956116108217</v>
      </c>
      <c r="E194" s="338">
        <v>602.09450000000004</v>
      </c>
      <c r="F194" s="338">
        <f t="shared" si="6"/>
        <v>14.474938838917865</v>
      </c>
      <c r="G194" s="356">
        <f t="shared" si="7"/>
        <v>2.463318071018044E-2</v>
      </c>
      <c r="H194" s="338"/>
    </row>
    <row r="195" spans="1:8" s="316" customFormat="1" x14ac:dyDescent="0.25">
      <c r="A195" s="283" t="s">
        <v>659</v>
      </c>
      <c r="B195" s="286" t="s">
        <v>833</v>
      </c>
      <c r="C195" s="291" t="s">
        <v>756</v>
      </c>
      <c r="D195" s="338">
        <v>178.21461425114228</v>
      </c>
      <c r="E195" s="338">
        <v>181.93470000000002</v>
      </c>
      <c r="F195" s="338">
        <f t="shared" si="6"/>
        <v>3.7200857488577412</v>
      </c>
      <c r="G195" s="356">
        <f t="shared" si="7"/>
        <v>2.0874190169473696E-2</v>
      </c>
      <c r="H195" s="338"/>
    </row>
    <row r="196" spans="1:8" s="316" customFormat="1" x14ac:dyDescent="0.25">
      <c r="A196" s="283" t="s">
        <v>798</v>
      </c>
      <c r="B196" s="286" t="s">
        <v>1047</v>
      </c>
      <c r="C196" s="291" t="s">
        <v>756</v>
      </c>
      <c r="D196" s="338">
        <v>635.07969924954307</v>
      </c>
      <c r="E196" s="338">
        <v>153.3175</v>
      </c>
      <c r="F196" s="338">
        <f t="shared" si="6"/>
        <v>-481.76219924954307</v>
      </c>
      <c r="G196" s="356">
        <f t="shared" si="7"/>
        <v>-0.75858541820629566</v>
      </c>
      <c r="H196" s="338"/>
    </row>
    <row r="197" spans="1:8" s="316" customFormat="1" x14ac:dyDescent="0.25">
      <c r="A197" s="283" t="s">
        <v>808</v>
      </c>
      <c r="B197" s="141" t="s">
        <v>809</v>
      </c>
      <c r="C197" s="291" t="s">
        <v>756</v>
      </c>
      <c r="D197" s="338">
        <v>0</v>
      </c>
      <c r="E197" s="338">
        <v>0</v>
      </c>
      <c r="F197" s="338">
        <f t="shared" si="6"/>
        <v>0</v>
      </c>
      <c r="G197" s="356">
        <f t="shared" si="7"/>
        <v>0</v>
      </c>
      <c r="H197" s="338"/>
    </row>
    <row r="198" spans="1:8" s="316" customFormat="1" x14ac:dyDescent="0.25">
      <c r="A198" s="283" t="s">
        <v>807</v>
      </c>
      <c r="B198" s="286" t="s">
        <v>907</v>
      </c>
      <c r="C198" s="291" t="s">
        <v>756</v>
      </c>
      <c r="D198" s="338">
        <v>117.75340985104999</v>
      </c>
      <c r="E198" s="338">
        <v>109.7231</v>
      </c>
      <c r="F198" s="338">
        <f t="shared" si="6"/>
        <v>-8.0303098510499922</v>
      </c>
      <c r="G198" s="356">
        <f t="shared" si="7"/>
        <v>-6.819598567215833E-2</v>
      </c>
      <c r="H198" s="338"/>
    </row>
    <row r="199" spans="1:8" s="316" customFormat="1" x14ac:dyDescent="0.25">
      <c r="A199" s="283" t="s">
        <v>810</v>
      </c>
      <c r="B199" s="286" t="s">
        <v>908</v>
      </c>
      <c r="C199" s="291" t="s">
        <v>756</v>
      </c>
      <c r="D199" s="338">
        <v>-1.9896641051673215E-5</v>
      </c>
      <c r="E199" s="338">
        <v>7.6E-3</v>
      </c>
      <c r="F199" s="338">
        <f t="shared" si="6"/>
        <v>7.6198966410516728E-3</v>
      </c>
      <c r="G199" s="356">
        <f t="shared" si="7"/>
        <v>-382.9740216583379</v>
      </c>
      <c r="H199" s="338"/>
    </row>
    <row r="200" spans="1:8" s="316" customFormat="1" x14ac:dyDescent="0.25">
      <c r="A200" s="283" t="s">
        <v>811</v>
      </c>
      <c r="B200" s="286" t="s">
        <v>813</v>
      </c>
      <c r="C200" s="291" t="s">
        <v>756</v>
      </c>
      <c r="D200" s="338">
        <v>29.779067999999985</v>
      </c>
      <c r="E200" s="338">
        <v>16.107299999999999</v>
      </c>
      <c r="F200" s="338">
        <f t="shared" si="6"/>
        <v>-13.671767999999986</v>
      </c>
      <c r="G200" s="356">
        <f t="shared" si="7"/>
        <v>-0.45910664497626297</v>
      </c>
      <c r="H200" s="338"/>
    </row>
    <row r="201" spans="1:8" s="316" customFormat="1" ht="31.5" x14ac:dyDescent="0.25">
      <c r="A201" s="283" t="s">
        <v>812</v>
      </c>
      <c r="B201" s="286" t="s">
        <v>1025</v>
      </c>
      <c r="C201" s="291" t="s">
        <v>756</v>
      </c>
      <c r="D201" s="338">
        <v>48.303663607135519</v>
      </c>
      <c r="E201" s="338">
        <v>6.8621999999999996</v>
      </c>
      <c r="F201" s="338">
        <f t="shared" si="6"/>
        <v>-41.441463607135518</v>
      </c>
      <c r="G201" s="356">
        <f t="shared" si="7"/>
        <v>-0.85793624152793446</v>
      </c>
      <c r="H201" s="338"/>
    </row>
    <row r="202" spans="1:8" s="316" customFormat="1" x14ac:dyDescent="0.25">
      <c r="A202" s="283" t="s">
        <v>834</v>
      </c>
      <c r="B202" s="286" t="s">
        <v>1100</v>
      </c>
      <c r="C202" s="291" t="s">
        <v>756</v>
      </c>
      <c r="D202" s="338">
        <f>D185-D186-D187-D191-D192-D193-D194-D195-D196-D198-D199-D200-D201</f>
        <v>577.87453408844033</v>
      </c>
      <c r="E202" s="338">
        <f>E185-E186-E187-E191-E192-E193-E194-E195-E196-E198-E199-E200-E201</f>
        <v>376.982355138</v>
      </c>
      <c r="F202" s="338">
        <f t="shared" si="6"/>
        <v>-200.89217895044033</v>
      </c>
      <c r="G202" s="356">
        <f t="shared" si="7"/>
        <v>-0.34763978528199851</v>
      </c>
      <c r="H202" s="338"/>
    </row>
    <row r="203" spans="1:8" s="316" customFormat="1" ht="26.25" customHeight="1" x14ac:dyDescent="0.25">
      <c r="A203" s="283" t="s">
        <v>548</v>
      </c>
      <c r="B203" s="313" t="s">
        <v>1048</v>
      </c>
      <c r="C203" s="291" t="s">
        <v>756</v>
      </c>
      <c r="D203" s="338">
        <v>0</v>
      </c>
      <c r="E203" s="338">
        <v>0</v>
      </c>
      <c r="F203" s="338">
        <f t="shared" si="6"/>
        <v>0</v>
      </c>
      <c r="G203" s="356">
        <f t="shared" si="7"/>
        <v>0</v>
      </c>
      <c r="H203" s="338"/>
    </row>
    <row r="204" spans="1:8" s="316" customFormat="1" x14ac:dyDescent="0.25">
      <c r="A204" s="283" t="s">
        <v>549</v>
      </c>
      <c r="B204" s="286" t="s">
        <v>46</v>
      </c>
      <c r="C204" s="291" t="s">
        <v>756</v>
      </c>
      <c r="D204" s="338">
        <v>0</v>
      </c>
      <c r="E204" s="338">
        <v>0</v>
      </c>
      <c r="F204" s="338">
        <f t="shared" si="6"/>
        <v>0</v>
      </c>
      <c r="G204" s="356">
        <f t="shared" si="7"/>
        <v>0</v>
      </c>
      <c r="H204" s="338"/>
    </row>
    <row r="205" spans="1:8" s="316" customFormat="1" x14ac:dyDescent="0.25">
      <c r="A205" s="283" t="s">
        <v>550</v>
      </c>
      <c r="B205" s="286" t="s">
        <v>71</v>
      </c>
      <c r="C205" s="291" t="s">
        <v>756</v>
      </c>
      <c r="D205" s="338">
        <v>0</v>
      </c>
      <c r="E205" s="338">
        <v>0</v>
      </c>
      <c r="F205" s="338">
        <f t="shared" si="6"/>
        <v>0</v>
      </c>
      <c r="G205" s="356">
        <f t="shared" si="7"/>
        <v>0</v>
      </c>
      <c r="H205" s="338"/>
    </row>
    <row r="206" spans="1:8" s="316" customFormat="1" ht="34.5" customHeight="1" x14ac:dyDescent="0.25">
      <c r="A206" s="283" t="s">
        <v>660</v>
      </c>
      <c r="B206" s="141" t="s">
        <v>1111</v>
      </c>
      <c r="C206" s="291" t="s">
        <v>756</v>
      </c>
      <c r="D206" s="338">
        <v>0</v>
      </c>
      <c r="E206" s="338">
        <v>0</v>
      </c>
      <c r="F206" s="338">
        <f t="shared" si="6"/>
        <v>0</v>
      </c>
      <c r="G206" s="356">
        <f t="shared" si="7"/>
        <v>0</v>
      </c>
      <c r="H206" s="338"/>
    </row>
    <row r="207" spans="1:8" s="316" customFormat="1" x14ac:dyDescent="0.25">
      <c r="A207" s="283" t="s">
        <v>661</v>
      </c>
      <c r="B207" s="287" t="s">
        <v>627</v>
      </c>
      <c r="C207" s="291" t="s">
        <v>756</v>
      </c>
      <c r="D207" s="338">
        <v>0</v>
      </c>
      <c r="E207" s="338">
        <v>0</v>
      </c>
      <c r="F207" s="338">
        <f t="shared" si="6"/>
        <v>0</v>
      </c>
      <c r="G207" s="356">
        <f t="shared" si="7"/>
        <v>0</v>
      </c>
      <c r="H207" s="338"/>
    </row>
    <row r="208" spans="1:8" s="316" customFormat="1" ht="15.75" hidden="1" customHeight="1" outlineLevel="1" x14ac:dyDescent="0.25">
      <c r="A208" s="283" t="s">
        <v>662</v>
      </c>
      <c r="B208" s="287" t="s">
        <v>746</v>
      </c>
      <c r="C208" s="291" t="s">
        <v>756</v>
      </c>
      <c r="D208" s="338"/>
      <c r="E208" s="338"/>
      <c r="F208" s="338">
        <f t="shared" si="6"/>
        <v>0</v>
      </c>
      <c r="G208" s="356">
        <f t="shared" si="7"/>
        <v>0</v>
      </c>
      <c r="H208" s="338"/>
    </row>
    <row r="209" spans="1:8" s="316" customFormat="1" collapsed="1" x14ac:dyDescent="0.25">
      <c r="A209" s="283" t="s">
        <v>551</v>
      </c>
      <c r="B209" s="286" t="s">
        <v>1101</v>
      </c>
      <c r="C209" s="291" t="s">
        <v>756</v>
      </c>
      <c r="D209" s="338">
        <f>D203-D204-D205</f>
        <v>0</v>
      </c>
      <c r="E209" s="338">
        <f>E203-E204-E205</f>
        <v>0</v>
      </c>
      <c r="F209" s="338">
        <f t="shared" si="6"/>
        <v>0</v>
      </c>
      <c r="G209" s="356">
        <f t="shared" si="7"/>
        <v>0</v>
      </c>
      <c r="H209" s="338"/>
    </row>
    <row r="210" spans="1:8" s="316" customFormat="1" x14ac:dyDescent="0.25">
      <c r="A210" s="283" t="s">
        <v>553</v>
      </c>
      <c r="B210" s="313" t="s">
        <v>1049</v>
      </c>
      <c r="C210" s="291" t="s">
        <v>756</v>
      </c>
      <c r="D210" s="338">
        <v>55.124856399999999</v>
      </c>
      <c r="E210" s="338">
        <v>850.64614486199991</v>
      </c>
      <c r="F210" s="338">
        <f t="shared" si="6"/>
        <v>795.52128846199992</v>
      </c>
      <c r="G210" s="356">
        <f t="shared" si="7"/>
        <v>14.431262780795198</v>
      </c>
      <c r="H210" s="338"/>
    </row>
    <row r="211" spans="1:8" s="316" customFormat="1" x14ac:dyDescent="0.25">
      <c r="A211" s="283" t="s">
        <v>554</v>
      </c>
      <c r="B211" s="286" t="s">
        <v>1050</v>
      </c>
      <c r="C211" s="291" t="s">
        <v>756</v>
      </c>
      <c r="D211" s="338">
        <v>55.124856399999999</v>
      </c>
      <c r="E211" s="338">
        <v>850.64614486199991</v>
      </c>
      <c r="F211" s="338">
        <f t="shared" si="6"/>
        <v>795.52128846199992</v>
      </c>
      <c r="G211" s="356">
        <f t="shared" si="7"/>
        <v>14.431262780795198</v>
      </c>
      <c r="H211" s="338"/>
    </row>
    <row r="212" spans="1:8" s="316" customFormat="1" x14ac:dyDescent="0.25">
      <c r="A212" s="283" t="s">
        <v>663</v>
      </c>
      <c r="B212" s="141" t="s">
        <v>878</v>
      </c>
      <c r="C212" s="291" t="s">
        <v>756</v>
      </c>
      <c r="D212" s="338">
        <v>0</v>
      </c>
      <c r="E212" s="338">
        <v>348.81974486199988</v>
      </c>
      <c r="F212" s="338">
        <f t="shared" si="6"/>
        <v>348.81974486199988</v>
      </c>
      <c r="G212" s="356">
        <f t="shared" si="7"/>
        <v>0</v>
      </c>
      <c r="H212" s="338"/>
    </row>
    <row r="213" spans="1:8" s="316" customFormat="1" x14ac:dyDescent="0.25">
      <c r="A213" s="283" t="s">
        <v>664</v>
      </c>
      <c r="B213" s="141" t="s">
        <v>879</v>
      </c>
      <c r="C213" s="291" t="s">
        <v>756</v>
      </c>
      <c r="D213" s="338">
        <v>55.124856399999999</v>
      </c>
      <c r="E213" s="338">
        <v>0</v>
      </c>
      <c r="F213" s="338">
        <f t="shared" si="6"/>
        <v>-55.124856399999999</v>
      </c>
      <c r="G213" s="356">
        <f t="shared" si="7"/>
        <v>-1</v>
      </c>
      <c r="H213" s="338"/>
    </row>
    <row r="214" spans="1:8" s="316" customFormat="1" ht="31.5" x14ac:dyDescent="0.25">
      <c r="A214" s="283" t="s">
        <v>665</v>
      </c>
      <c r="B214" s="141" t="s">
        <v>880</v>
      </c>
      <c r="C214" s="291" t="s">
        <v>756</v>
      </c>
      <c r="D214" s="338">
        <v>0</v>
      </c>
      <c r="E214" s="338">
        <v>0</v>
      </c>
      <c r="F214" s="338">
        <f t="shared" si="6"/>
        <v>0</v>
      </c>
      <c r="G214" s="356">
        <f t="shared" si="7"/>
        <v>0</v>
      </c>
      <c r="H214" s="338"/>
    </row>
    <row r="215" spans="1:8" s="316" customFormat="1" x14ac:dyDescent="0.25">
      <c r="A215" s="283" t="s">
        <v>666</v>
      </c>
      <c r="B215" s="141" t="s">
        <v>881</v>
      </c>
      <c r="C215" s="291" t="s">
        <v>756</v>
      </c>
      <c r="D215" s="338">
        <v>0</v>
      </c>
      <c r="E215" s="338">
        <v>0</v>
      </c>
      <c r="F215" s="338">
        <f t="shared" si="6"/>
        <v>0</v>
      </c>
      <c r="G215" s="356">
        <f t="shared" si="7"/>
        <v>0</v>
      </c>
      <c r="H215" s="338"/>
    </row>
    <row r="216" spans="1:8" s="316" customFormat="1" x14ac:dyDescent="0.25">
      <c r="A216" s="283" t="s">
        <v>799</v>
      </c>
      <c r="B216" s="141" t="s">
        <v>882</v>
      </c>
      <c r="C216" s="291" t="s">
        <v>756</v>
      </c>
      <c r="D216" s="338">
        <v>0</v>
      </c>
      <c r="E216" s="338">
        <v>0</v>
      </c>
      <c r="F216" s="338">
        <f t="shared" si="6"/>
        <v>0</v>
      </c>
      <c r="G216" s="356">
        <f t="shared" si="7"/>
        <v>0</v>
      </c>
      <c r="H216" s="338"/>
    </row>
    <row r="217" spans="1:8" s="316" customFormat="1" x14ac:dyDescent="0.25">
      <c r="A217" s="283" t="s">
        <v>800</v>
      </c>
      <c r="B217" s="141" t="s">
        <v>552</v>
      </c>
      <c r="C217" s="291" t="s">
        <v>756</v>
      </c>
      <c r="D217" s="338">
        <f>D211-D212-D213-D214-D215-D216</f>
        <v>0</v>
      </c>
      <c r="E217" s="338">
        <f>E211-E212-E213-E214-E215-E216</f>
        <v>501.82640000000004</v>
      </c>
      <c r="F217" s="338">
        <f t="shared" si="6"/>
        <v>501.82640000000004</v>
      </c>
      <c r="G217" s="356">
        <f t="shared" si="7"/>
        <v>0</v>
      </c>
      <c r="H217" s="338"/>
    </row>
    <row r="218" spans="1:8" s="316" customFormat="1" x14ac:dyDescent="0.25">
      <c r="A218" s="283" t="s">
        <v>555</v>
      </c>
      <c r="B218" s="286" t="s">
        <v>58</v>
      </c>
      <c r="C218" s="291" t="s">
        <v>756</v>
      </c>
      <c r="D218" s="338">
        <v>0</v>
      </c>
      <c r="E218" s="338">
        <v>0</v>
      </c>
      <c r="F218" s="338">
        <f t="shared" si="6"/>
        <v>0</v>
      </c>
      <c r="G218" s="356">
        <f t="shared" si="7"/>
        <v>0</v>
      </c>
      <c r="H218" s="338"/>
    </row>
    <row r="219" spans="1:8" s="316" customFormat="1" x14ac:dyDescent="0.25">
      <c r="A219" s="283" t="s">
        <v>556</v>
      </c>
      <c r="B219" s="286" t="s">
        <v>1110</v>
      </c>
      <c r="C219" s="291" t="s">
        <v>756</v>
      </c>
      <c r="D219" s="338">
        <f>D210-D211-D218</f>
        <v>0</v>
      </c>
      <c r="E219" s="338">
        <f>E210-E211-E218</f>
        <v>0</v>
      </c>
      <c r="F219" s="338">
        <f t="shared" si="6"/>
        <v>0</v>
      </c>
      <c r="G219" s="356">
        <f t="shared" si="7"/>
        <v>0</v>
      </c>
      <c r="H219" s="338"/>
    </row>
    <row r="220" spans="1:8" s="316" customFormat="1" x14ac:dyDescent="0.25">
      <c r="A220" s="283" t="s">
        <v>942</v>
      </c>
      <c r="B220" s="286" t="s">
        <v>875</v>
      </c>
      <c r="C220" s="291" t="s">
        <v>289</v>
      </c>
      <c r="D220" s="338"/>
      <c r="E220" s="338"/>
      <c r="F220" s="338"/>
      <c r="G220" s="338"/>
      <c r="H220" s="338"/>
    </row>
    <row r="221" spans="1:8" s="316" customFormat="1" ht="31.5" x14ac:dyDescent="0.25">
      <c r="A221" s="283" t="s">
        <v>943</v>
      </c>
      <c r="B221" s="286" t="s">
        <v>944</v>
      </c>
      <c r="C221" s="291" t="s">
        <v>756</v>
      </c>
      <c r="D221" s="338">
        <v>0</v>
      </c>
      <c r="E221" s="338">
        <v>0</v>
      </c>
      <c r="F221" s="338">
        <f t="shared" si="6"/>
        <v>0</v>
      </c>
      <c r="G221" s="356">
        <f t="shared" ref="G221:G252" si="8">IFERROR(F221/D221,0)</f>
        <v>0</v>
      </c>
      <c r="H221" s="338"/>
    </row>
    <row r="222" spans="1:8" s="316" customFormat="1" x14ac:dyDescent="0.25">
      <c r="A222" s="283" t="s">
        <v>557</v>
      </c>
      <c r="B222" s="313" t="s">
        <v>1051</v>
      </c>
      <c r="C222" s="291" t="s">
        <v>756</v>
      </c>
      <c r="D222" s="338">
        <v>163.53064372881352</v>
      </c>
      <c r="E222" s="338">
        <v>936.71069999999997</v>
      </c>
      <c r="F222" s="338">
        <f t="shared" si="6"/>
        <v>773.18005627118646</v>
      </c>
      <c r="G222" s="356">
        <f t="shared" si="8"/>
        <v>4.728043861634692</v>
      </c>
      <c r="H222" s="338"/>
    </row>
    <row r="223" spans="1:8" s="316" customFormat="1" x14ac:dyDescent="0.25">
      <c r="A223" s="283" t="s">
        <v>558</v>
      </c>
      <c r="B223" s="286" t="s">
        <v>59</v>
      </c>
      <c r="C223" s="291" t="s">
        <v>756</v>
      </c>
      <c r="D223" s="338">
        <v>0</v>
      </c>
      <c r="E223" s="338">
        <v>45.052</v>
      </c>
      <c r="F223" s="338">
        <f t="shared" si="6"/>
        <v>45.052</v>
      </c>
      <c r="G223" s="356">
        <f t="shared" si="8"/>
        <v>0</v>
      </c>
      <c r="H223" s="338"/>
    </row>
    <row r="224" spans="1:8" s="316" customFormat="1" x14ac:dyDescent="0.25">
      <c r="A224" s="283" t="s">
        <v>559</v>
      </c>
      <c r="B224" s="286" t="s">
        <v>1052</v>
      </c>
      <c r="C224" s="291" t="s">
        <v>756</v>
      </c>
      <c r="D224" s="338">
        <f>D225+D226+D227</f>
        <v>0</v>
      </c>
      <c r="E224" s="338">
        <f>E225+E226+E227</f>
        <v>0</v>
      </c>
      <c r="F224" s="338">
        <f t="shared" si="6"/>
        <v>0</v>
      </c>
      <c r="G224" s="356">
        <f t="shared" si="8"/>
        <v>0</v>
      </c>
      <c r="H224" s="338"/>
    </row>
    <row r="225" spans="1:8" s="316" customFormat="1" x14ac:dyDescent="0.25">
      <c r="A225" s="283" t="s">
        <v>613</v>
      </c>
      <c r="B225" s="141" t="s">
        <v>1102</v>
      </c>
      <c r="C225" s="291" t="s">
        <v>756</v>
      </c>
      <c r="D225" s="338">
        <v>0</v>
      </c>
      <c r="E225" s="338">
        <v>0</v>
      </c>
      <c r="F225" s="338">
        <f t="shared" si="6"/>
        <v>0</v>
      </c>
      <c r="G225" s="356">
        <f t="shared" si="8"/>
        <v>0</v>
      </c>
      <c r="H225" s="338"/>
    </row>
    <row r="226" spans="1:8" s="316" customFormat="1" x14ac:dyDescent="0.25">
      <c r="A226" s="283" t="s">
        <v>614</v>
      </c>
      <c r="B226" s="141" t="s">
        <v>1112</v>
      </c>
      <c r="C226" s="291" t="s">
        <v>756</v>
      </c>
      <c r="D226" s="338">
        <f>D432</f>
        <v>0</v>
      </c>
      <c r="E226" s="338">
        <v>0</v>
      </c>
      <c r="F226" s="338">
        <f t="shared" si="6"/>
        <v>0</v>
      </c>
      <c r="G226" s="356">
        <f t="shared" si="8"/>
        <v>0</v>
      </c>
      <c r="H226" s="338"/>
    </row>
    <row r="227" spans="1:8" s="316" customFormat="1" x14ac:dyDescent="0.25">
      <c r="A227" s="283" t="s">
        <v>649</v>
      </c>
      <c r="B227" s="141" t="s">
        <v>63</v>
      </c>
      <c r="C227" s="291" t="s">
        <v>756</v>
      </c>
      <c r="D227" s="338">
        <v>0</v>
      </c>
      <c r="E227" s="338">
        <v>0</v>
      </c>
      <c r="F227" s="338">
        <f t="shared" si="6"/>
        <v>0</v>
      </c>
      <c r="G227" s="356">
        <f t="shared" si="8"/>
        <v>0</v>
      </c>
      <c r="H227" s="338"/>
    </row>
    <row r="228" spans="1:8" s="316" customFormat="1" x14ac:dyDescent="0.25">
      <c r="A228" s="283" t="s">
        <v>560</v>
      </c>
      <c r="B228" s="286" t="s">
        <v>929</v>
      </c>
      <c r="C228" s="291" t="s">
        <v>756</v>
      </c>
      <c r="D228" s="338">
        <v>0</v>
      </c>
      <c r="E228" s="338">
        <v>891.65869999999995</v>
      </c>
      <c r="F228" s="338">
        <f t="shared" si="6"/>
        <v>891.65869999999995</v>
      </c>
      <c r="G228" s="356">
        <f t="shared" si="8"/>
        <v>0</v>
      </c>
      <c r="H228" s="338"/>
    </row>
    <row r="229" spans="1:8" s="316" customFormat="1" ht="16.5" customHeight="1" x14ac:dyDescent="0.25">
      <c r="A229" s="283" t="s">
        <v>561</v>
      </c>
      <c r="B229" s="286" t="s">
        <v>1053</v>
      </c>
      <c r="C229" s="291" t="s">
        <v>756</v>
      </c>
      <c r="D229" s="338">
        <f>D230+D231</f>
        <v>0</v>
      </c>
      <c r="E229" s="338">
        <f>E230+E231</f>
        <v>0</v>
      </c>
      <c r="F229" s="338">
        <f t="shared" si="6"/>
        <v>0</v>
      </c>
      <c r="G229" s="356">
        <f t="shared" si="8"/>
        <v>0</v>
      </c>
      <c r="H229" s="338"/>
    </row>
    <row r="230" spans="1:8" s="316" customFormat="1" x14ac:dyDescent="0.25">
      <c r="A230" s="283" t="s">
        <v>667</v>
      </c>
      <c r="B230" s="141" t="s">
        <v>673</v>
      </c>
      <c r="C230" s="291" t="s">
        <v>756</v>
      </c>
      <c r="D230" s="338">
        <v>0</v>
      </c>
      <c r="E230" s="338">
        <v>0</v>
      </c>
      <c r="F230" s="338">
        <f t="shared" si="6"/>
        <v>0</v>
      </c>
      <c r="G230" s="356">
        <f t="shared" si="8"/>
        <v>0</v>
      </c>
      <c r="H230" s="338"/>
    </row>
    <row r="231" spans="1:8" s="316" customFormat="1" x14ac:dyDescent="0.25">
      <c r="A231" s="283" t="s">
        <v>668</v>
      </c>
      <c r="B231" s="141" t="s">
        <v>1103</v>
      </c>
      <c r="C231" s="291" t="s">
        <v>756</v>
      </c>
      <c r="D231" s="338">
        <v>0</v>
      </c>
      <c r="E231" s="338">
        <v>0</v>
      </c>
      <c r="F231" s="338">
        <f t="shared" ref="F231:F252" si="9">E231-D231</f>
        <v>0</v>
      </c>
      <c r="G231" s="356">
        <f t="shared" si="8"/>
        <v>0</v>
      </c>
      <c r="H231" s="338"/>
    </row>
    <row r="232" spans="1:8" s="316" customFormat="1" x14ac:dyDescent="0.25">
      <c r="A232" s="283" t="s">
        <v>669</v>
      </c>
      <c r="B232" s="286" t="s">
        <v>647</v>
      </c>
      <c r="C232" s="291" t="s">
        <v>756</v>
      </c>
      <c r="D232" s="338">
        <v>0</v>
      </c>
      <c r="E232" s="338">
        <v>0</v>
      </c>
      <c r="F232" s="338">
        <f t="shared" si="9"/>
        <v>0</v>
      </c>
      <c r="G232" s="356">
        <f t="shared" si="8"/>
        <v>0</v>
      </c>
      <c r="H232" s="338"/>
    </row>
    <row r="233" spans="1:8" s="316" customFormat="1" x14ac:dyDescent="0.25">
      <c r="A233" s="283" t="s">
        <v>670</v>
      </c>
      <c r="B233" s="286" t="s">
        <v>648</v>
      </c>
      <c r="C233" s="291" t="s">
        <v>756</v>
      </c>
      <c r="D233" s="338">
        <v>0</v>
      </c>
      <c r="E233" s="338">
        <v>0</v>
      </c>
      <c r="F233" s="338">
        <f t="shared" si="9"/>
        <v>0</v>
      </c>
      <c r="G233" s="356">
        <f t="shared" si="8"/>
        <v>0</v>
      </c>
      <c r="H233" s="338"/>
    </row>
    <row r="234" spans="1:8" s="316" customFormat="1" x14ac:dyDescent="0.25">
      <c r="A234" s="283" t="s">
        <v>671</v>
      </c>
      <c r="B234" s="286" t="s">
        <v>1104</v>
      </c>
      <c r="C234" s="291" t="s">
        <v>756</v>
      </c>
      <c r="D234" s="338">
        <f>D222-D223-D224-D228-D229-D232-D233</f>
        <v>163.53064372881352</v>
      </c>
      <c r="E234" s="338">
        <f>E222-E223-E224-E228-E229-E232-E233</f>
        <v>0</v>
      </c>
      <c r="F234" s="338">
        <f t="shared" si="9"/>
        <v>-163.53064372881352</v>
      </c>
      <c r="G234" s="356">
        <f t="shared" si="8"/>
        <v>-1</v>
      </c>
      <c r="H234" s="338"/>
    </row>
    <row r="235" spans="1:8" s="316" customFormat="1" x14ac:dyDescent="0.25">
      <c r="A235" s="283" t="s">
        <v>562</v>
      </c>
      <c r="B235" s="313" t="s">
        <v>1054</v>
      </c>
      <c r="C235" s="291" t="s">
        <v>756</v>
      </c>
      <c r="D235" s="338">
        <v>0</v>
      </c>
      <c r="E235" s="338">
        <v>74.72760000000001</v>
      </c>
      <c r="F235" s="338">
        <f t="shared" si="9"/>
        <v>74.72760000000001</v>
      </c>
      <c r="G235" s="356">
        <f t="shared" si="8"/>
        <v>0</v>
      </c>
      <c r="H235" s="338"/>
    </row>
    <row r="236" spans="1:8" s="316" customFormat="1" x14ac:dyDescent="0.25">
      <c r="A236" s="283" t="s">
        <v>563</v>
      </c>
      <c r="B236" s="286" t="s">
        <v>1055</v>
      </c>
      <c r="C236" s="291" t="s">
        <v>756</v>
      </c>
      <c r="D236" s="338">
        <v>0</v>
      </c>
      <c r="E236" s="338">
        <v>74.72760000000001</v>
      </c>
      <c r="F236" s="338">
        <f t="shared" si="9"/>
        <v>74.72760000000001</v>
      </c>
      <c r="G236" s="356">
        <f t="shared" si="8"/>
        <v>0</v>
      </c>
      <c r="H236" s="338"/>
    </row>
    <row r="237" spans="1:8" s="316" customFormat="1" x14ac:dyDescent="0.25">
      <c r="A237" s="283" t="s">
        <v>1125</v>
      </c>
      <c r="B237" s="141" t="s">
        <v>1102</v>
      </c>
      <c r="C237" s="291" t="s">
        <v>756</v>
      </c>
      <c r="D237" s="338">
        <f>D236-D239</f>
        <v>0</v>
      </c>
      <c r="E237" s="338">
        <f>E236-E239</f>
        <v>74.72760000000001</v>
      </c>
      <c r="F237" s="338">
        <f t="shared" si="9"/>
        <v>74.72760000000001</v>
      </c>
      <c r="G237" s="356">
        <f t="shared" si="8"/>
        <v>0</v>
      </c>
      <c r="H237" s="338"/>
    </row>
    <row r="238" spans="1:8" s="316" customFormat="1" x14ac:dyDescent="0.25">
      <c r="A238" s="283" t="s">
        <v>1126</v>
      </c>
      <c r="B238" s="141" t="s">
        <v>1112</v>
      </c>
      <c r="C238" s="291" t="s">
        <v>756</v>
      </c>
      <c r="D238" s="338">
        <v>0</v>
      </c>
      <c r="E238" s="338">
        <v>0</v>
      </c>
      <c r="F238" s="338">
        <f t="shared" si="9"/>
        <v>0</v>
      </c>
      <c r="G238" s="356">
        <f t="shared" si="8"/>
        <v>0</v>
      </c>
      <c r="H238" s="338"/>
    </row>
    <row r="239" spans="1:8" s="316" customFormat="1" x14ac:dyDescent="0.25">
      <c r="A239" s="283" t="s">
        <v>1127</v>
      </c>
      <c r="B239" s="141" t="s">
        <v>63</v>
      </c>
      <c r="C239" s="291" t="s">
        <v>756</v>
      </c>
      <c r="D239" s="338">
        <f>D236</f>
        <v>0</v>
      </c>
      <c r="E239" s="338">
        <v>0</v>
      </c>
      <c r="F239" s="338">
        <f t="shared" si="9"/>
        <v>0</v>
      </c>
      <c r="G239" s="356">
        <f t="shared" si="8"/>
        <v>0</v>
      </c>
      <c r="H239" s="338"/>
    </row>
    <row r="240" spans="1:8" s="316" customFormat="1" x14ac:dyDescent="0.25">
      <c r="A240" s="283" t="s">
        <v>564</v>
      </c>
      <c r="B240" s="286" t="s">
        <v>14</v>
      </c>
      <c r="C240" s="291" t="s">
        <v>756</v>
      </c>
      <c r="D240" s="338">
        <v>0</v>
      </c>
      <c r="E240" s="338">
        <v>0</v>
      </c>
      <c r="F240" s="338">
        <f t="shared" si="9"/>
        <v>0</v>
      </c>
      <c r="G240" s="356">
        <f t="shared" si="8"/>
        <v>0</v>
      </c>
      <c r="H240" s="338"/>
    </row>
    <row r="241" spans="1:8" s="316" customFormat="1" x14ac:dyDescent="0.25">
      <c r="A241" s="283" t="s">
        <v>672</v>
      </c>
      <c r="B241" s="286" t="s">
        <v>1105</v>
      </c>
      <c r="C241" s="291" t="s">
        <v>756</v>
      </c>
      <c r="D241" s="338">
        <f>D235-D236-D240</f>
        <v>0</v>
      </c>
      <c r="E241" s="338">
        <f>E235-E236-E240</f>
        <v>0</v>
      </c>
      <c r="F241" s="338">
        <f>F235-F236-F240</f>
        <v>0</v>
      </c>
      <c r="G241" s="356">
        <f t="shared" si="8"/>
        <v>0</v>
      </c>
      <c r="H241" s="338"/>
    </row>
    <row r="242" spans="1:8" s="316" customFormat="1" ht="31.5" x14ac:dyDescent="0.25">
      <c r="A242" s="283" t="s">
        <v>565</v>
      </c>
      <c r="B242" s="313" t="s">
        <v>1091</v>
      </c>
      <c r="C242" s="291" t="s">
        <v>756</v>
      </c>
      <c r="D242" s="338">
        <f>D167-D185</f>
        <v>-108.40578732881067</v>
      </c>
      <c r="E242" s="338">
        <f>E167-E185</f>
        <v>381.62714486199957</v>
      </c>
      <c r="F242" s="338">
        <f t="shared" si="9"/>
        <v>490.03293219081024</v>
      </c>
      <c r="G242" s="356">
        <f t="shared" si="8"/>
        <v>-4.5203576696921948</v>
      </c>
      <c r="H242" s="338"/>
    </row>
    <row r="243" spans="1:8" s="316" customFormat="1" ht="31.5" x14ac:dyDescent="0.25">
      <c r="A243" s="283" t="s">
        <v>566</v>
      </c>
      <c r="B243" s="313" t="s">
        <v>1106</v>
      </c>
      <c r="C243" s="291" t="s">
        <v>756</v>
      </c>
      <c r="D243" s="338">
        <f>D203-D210</f>
        <v>-55.124856399999999</v>
      </c>
      <c r="E243" s="338">
        <f>E203-E210</f>
        <v>-850.64614486199991</v>
      </c>
      <c r="F243" s="338">
        <f t="shared" si="9"/>
        <v>-795.52128846199992</v>
      </c>
      <c r="G243" s="356">
        <f t="shared" si="8"/>
        <v>14.431262780795198</v>
      </c>
      <c r="H243" s="338"/>
    </row>
    <row r="244" spans="1:8" s="316" customFormat="1" x14ac:dyDescent="0.25">
      <c r="A244" s="283" t="s">
        <v>674</v>
      </c>
      <c r="B244" s="286" t="s">
        <v>1107</v>
      </c>
      <c r="C244" s="291" t="s">
        <v>756</v>
      </c>
      <c r="D244" s="338">
        <v>0</v>
      </c>
      <c r="E244" s="338">
        <v>0</v>
      </c>
      <c r="F244" s="338">
        <f t="shared" si="9"/>
        <v>0</v>
      </c>
      <c r="G244" s="356">
        <f t="shared" si="8"/>
        <v>0</v>
      </c>
      <c r="H244" s="338"/>
    </row>
    <row r="245" spans="1:8" s="316" customFormat="1" x14ac:dyDescent="0.25">
      <c r="A245" s="283" t="s">
        <v>675</v>
      </c>
      <c r="B245" s="286" t="s">
        <v>51</v>
      </c>
      <c r="C245" s="291" t="s">
        <v>756</v>
      </c>
      <c r="D245" s="338">
        <f>D243-D244</f>
        <v>-55.124856399999999</v>
      </c>
      <c r="E245" s="338">
        <f>E243-E244</f>
        <v>-850.64614486199991</v>
      </c>
      <c r="F245" s="338">
        <f t="shared" si="9"/>
        <v>-795.52128846199992</v>
      </c>
      <c r="G245" s="356">
        <f t="shared" si="8"/>
        <v>14.431262780795198</v>
      </c>
      <c r="H245" s="338"/>
    </row>
    <row r="246" spans="1:8" s="316" customFormat="1" ht="31.5" x14ac:dyDescent="0.25">
      <c r="A246" s="283" t="s">
        <v>567</v>
      </c>
      <c r="B246" s="313" t="s">
        <v>1108</v>
      </c>
      <c r="C246" s="291" t="s">
        <v>756</v>
      </c>
      <c r="D246" s="338">
        <f>D222-D235</f>
        <v>163.53064372881352</v>
      </c>
      <c r="E246" s="338">
        <f>E222-E235</f>
        <v>861.98309999999992</v>
      </c>
      <c r="F246" s="338">
        <f t="shared" si="9"/>
        <v>698.45245627118641</v>
      </c>
      <c r="G246" s="356">
        <f t="shared" si="8"/>
        <v>4.271079966085412</v>
      </c>
      <c r="H246" s="338"/>
    </row>
    <row r="247" spans="1:8" s="316" customFormat="1" x14ac:dyDescent="0.25">
      <c r="A247" s="283" t="s">
        <v>836</v>
      </c>
      <c r="B247" s="286" t="s">
        <v>874</v>
      </c>
      <c r="C247" s="291" t="s">
        <v>756</v>
      </c>
      <c r="D247" s="338">
        <f>D224-D236</f>
        <v>0</v>
      </c>
      <c r="E247" s="338">
        <f>E224-E236</f>
        <v>-74.72760000000001</v>
      </c>
      <c r="F247" s="338">
        <f t="shared" si="9"/>
        <v>-74.72760000000001</v>
      </c>
      <c r="G247" s="356">
        <f t="shared" si="8"/>
        <v>0</v>
      </c>
      <c r="H247" s="338"/>
    </row>
    <row r="248" spans="1:8" s="316" customFormat="1" x14ac:dyDescent="0.25">
      <c r="A248" s="283" t="s">
        <v>837</v>
      </c>
      <c r="B248" s="286" t="s">
        <v>835</v>
      </c>
      <c r="C248" s="291" t="s">
        <v>756</v>
      </c>
      <c r="D248" s="338">
        <f>D246-D247</f>
        <v>163.53064372881352</v>
      </c>
      <c r="E248" s="338">
        <f>E246-E247</f>
        <v>936.71069999999997</v>
      </c>
      <c r="F248" s="338">
        <f t="shared" si="9"/>
        <v>773.18005627118646</v>
      </c>
      <c r="G248" s="356">
        <f t="shared" si="8"/>
        <v>4.728043861634692</v>
      </c>
      <c r="H248" s="338"/>
    </row>
    <row r="249" spans="1:8" s="316" customFormat="1" x14ac:dyDescent="0.25">
      <c r="A249" s="283" t="s">
        <v>568</v>
      </c>
      <c r="B249" s="313" t="s">
        <v>70</v>
      </c>
      <c r="C249" s="291" t="s">
        <v>756</v>
      </c>
      <c r="D249" s="338">
        <v>0</v>
      </c>
      <c r="E249" s="338">
        <v>5.4067000000000007</v>
      </c>
      <c r="F249" s="338">
        <f t="shared" si="9"/>
        <v>5.4067000000000007</v>
      </c>
      <c r="G249" s="356">
        <f t="shared" si="8"/>
        <v>0</v>
      </c>
      <c r="H249" s="338"/>
    </row>
    <row r="250" spans="1:8" s="316" customFormat="1" ht="31.5" x14ac:dyDescent="0.25">
      <c r="A250" s="283" t="s">
        <v>569</v>
      </c>
      <c r="B250" s="313" t="s">
        <v>1092</v>
      </c>
      <c r="C250" s="291" t="s">
        <v>756</v>
      </c>
      <c r="D250" s="338">
        <f>D242+D243+D246+D249</f>
        <v>2.8421709430404007E-12</v>
      </c>
      <c r="E250" s="338">
        <f>E242+E243+E246+E249</f>
        <v>398.37079999999958</v>
      </c>
      <c r="F250" s="338">
        <f t="shared" si="9"/>
        <v>398.37079999999673</v>
      </c>
      <c r="G250" s="356">
        <f>IFERROR(F250/D250,0)</f>
        <v>140164264565255.59</v>
      </c>
      <c r="H250" s="338"/>
    </row>
    <row r="251" spans="1:8" s="316" customFormat="1" x14ac:dyDescent="0.25">
      <c r="A251" s="283" t="s">
        <v>570</v>
      </c>
      <c r="B251" s="313" t="s">
        <v>6</v>
      </c>
      <c r="C251" s="291" t="s">
        <v>756</v>
      </c>
      <c r="D251" s="338">
        <v>1212.6824486556272</v>
      </c>
      <c r="E251" s="338">
        <v>588.91499999999996</v>
      </c>
      <c r="F251" s="338">
        <f t="shared" si="9"/>
        <v>-623.76744865562728</v>
      </c>
      <c r="G251" s="356">
        <f t="shared" si="8"/>
        <v>-0.514369981479597</v>
      </c>
      <c r="H251" s="338"/>
    </row>
    <row r="252" spans="1:8" s="316" customFormat="1" ht="16.5" thickBot="1" x14ac:dyDescent="0.3">
      <c r="A252" s="289" t="s">
        <v>571</v>
      </c>
      <c r="B252" s="314" t="s">
        <v>7</v>
      </c>
      <c r="C252" s="302" t="s">
        <v>756</v>
      </c>
      <c r="D252" s="340">
        <f>D251+D250</f>
        <v>1212.6824486556302</v>
      </c>
      <c r="E252" s="340">
        <f>E251+E250</f>
        <v>987.28579999999954</v>
      </c>
      <c r="F252" s="340">
        <f t="shared" si="9"/>
        <v>-225.39664865563066</v>
      </c>
      <c r="G252" s="358">
        <f t="shared" si="8"/>
        <v>-0.18586617535819333</v>
      </c>
      <c r="H252" s="340"/>
    </row>
    <row r="253" spans="1:8" s="316" customFormat="1" x14ac:dyDescent="0.25">
      <c r="A253" s="309" t="s">
        <v>574</v>
      </c>
      <c r="B253" s="310" t="s">
        <v>875</v>
      </c>
      <c r="C253" s="303" t="s">
        <v>289</v>
      </c>
      <c r="D253" s="341"/>
      <c r="E253" s="341"/>
      <c r="F253" s="341"/>
      <c r="G253" s="359"/>
      <c r="H253" s="341"/>
    </row>
    <row r="254" spans="1:8" s="316" customFormat="1" x14ac:dyDescent="0.25">
      <c r="A254" s="283" t="s">
        <v>575</v>
      </c>
      <c r="B254" s="286" t="s">
        <v>1056</v>
      </c>
      <c r="C254" s="291" t="s">
        <v>756</v>
      </c>
      <c r="D254" s="338">
        <v>1010.2733171614245</v>
      </c>
      <c r="E254" s="338">
        <v>2693.7214325800001</v>
      </c>
      <c r="F254" s="338">
        <f t="shared" ref="F254:F313" si="10">E254-D254</f>
        <v>1683.4481154185755</v>
      </c>
      <c r="G254" s="356">
        <f t="shared" ref="G254:G304" si="11">IFERROR(F254/D254,0)</f>
        <v>1.6663293851495329</v>
      </c>
      <c r="H254" s="338"/>
    </row>
    <row r="255" spans="1:8" s="316" customFormat="1" ht="31.5" hidden="1" customHeight="1" outlineLevel="1" x14ac:dyDescent="0.25">
      <c r="A255" s="283" t="s">
        <v>676</v>
      </c>
      <c r="B255" s="141" t="s">
        <v>1057</v>
      </c>
      <c r="C255" s="291" t="s">
        <v>756</v>
      </c>
      <c r="D255" s="338" t="s">
        <v>289</v>
      </c>
      <c r="E255" s="338"/>
      <c r="F255" s="338" t="e">
        <f t="shared" si="10"/>
        <v>#VALUE!</v>
      </c>
      <c r="G255" s="356">
        <f t="shared" si="11"/>
        <v>0</v>
      </c>
      <c r="H255" s="338"/>
    </row>
    <row r="256" spans="1:8" s="316" customFormat="1" ht="15.75" hidden="1" customHeight="1" outlineLevel="1" x14ac:dyDescent="0.25">
      <c r="A256" s="283" t="s">
        <v>677</v>
      </c>
      <c r="B256" s="287" t="s">
        <v>64</v>
      </c>
      <c r="C256" s="291" t="s">
        <v>756</v>
      </c>
      <c r="D256" s="338" t="s">
        <v>289</v>
      </c>
      <c r="E256" s="338"/>
      <c r="F256" s="338" t="e">
        <f t="shared" si="10"/>
        <v>#VALUE!</v>
      </c>
      <c r="G256" s="356">
        <f t="shared" si="11"/>
        <v>0</v>
      </c>
      <c r="H256" s="338"/>
    </row>
    <row r="257" spans="1:8" s="316" customFormat="1" ht="31.5" hidden="1" customHeight="1" outlineLevel="1" x14ac:dyDescent="0.25">
      <c r="A257" s="283" t="s">
        <v>902</v>
      </c>
      <c r="B257" s="287" t="s">
        <v>913</v>
      </c>
      <c r="C257" s="291" t="s">
        <v>756</v>
      </c>
      <c r="D257" s="338" t="s">
        <v>289</v>
      </c>
      <c r="E257" s="338"/>
      <c r="F257" s="338" t="e">
        <f t="shared" si="10"/>
        <v>#VALUE!</v>
      </c>
      <c r="G257" s="356">
        <f t="shared" si="11"/>
        <v>0</v>
      </c>
      <c r="H257" s="338"/>
    </row>
    <row r="258" spans="1:8" s="316" customFormat="1" ht="15.75" hidden="1" customHeight="1" outlineLevel="1" x14ac:dyDescent="0.25">
      <c r="A258" s="283" t="s">
        <v>903</v>
      </c>
      <c r="B258" s="293" t="s">
        <v>64</v>
      </c>
      <c r="C258" s="291" t="s">
        <v>756</v>
      </c>
      <c r="D258" s="338" t="s">
        <v>289</v>
      </c>
      <c r="E258" s="338"/>
      <c r="F258" s="338" t="e">
        <f t="shared" si="10"/>
        <v>#VALUE!</v>
      </c>
      <c r="G258" s="356">
        <f t="shared" si="11"/>
        <v>0</v>
      </c>
      <c r="H258" s="338"/>
    </row>
    <row r="259" spans="1:8" s="316" customFormat="1" ht="31.5" hidden="1" customHeight="1" outlineLevel="1" x14ac:dyDescent="0.25">
      <c r="A259" s="283" t="s">
        <v>904</v>
      </c>
      <c r="B259" s="287" t="s">
        <v>910</v>
      </c>
      <c r="C259" s="291" t="s">
        <v>756</v>
      </c>
      <c r="D259" s="338" t="s">
        <v>289</v>
      </c>
      <c r="E259" s="338"/>
      <c r="F259" s="338" t="e">
        <f t="shared" si="10"/>
        <v>#VALUE!</v>
      </c>
      <c r="G259" s="356">
        <f t="shared" si="11"/>
        <v>0</v>
      </c>
      <c r="H259" s="338"/>
    </row>
    <row r="260" spans="1:8" s="316" customFormat="1" ht="15.75" hidden="1" customHeight="1" outlineLevel="1" x14ac:dyDescent="0.25">
      <c r="A260" s="283" t="s">
        <v>905</v>
      </c>
      <c r="B260" s="293" t="s">
        <v>64</v>
      </c>
      <c r="C260" s="291" t="s">
        <v>756</v>
      </c>
      <c r="D260" s="338" t="s">
        <v>289</v>
      </c>
      <c r="E260" s="338"/>
      <c r="F260" s="338" t="e">
        <f t="shared" si="10"/>
        <v>#VALUE!</v>
      </c>
      <c r="G260" s="356">
        <f t="shared" si="11"/>
        <v>0</v>
      </c>
      <c r="H260" s="338"/>
    </row>
    <row r="261" spans="1:8" s="316" customFormat="1" ht="31.5" hidden="1" customHeight="1" outlineLevel="1" x14ac:dyDescent="0.25">
      <c r="A261" s="283" t="s">
        <v>1012</v>
      </c>
      <c r="B261" s="287" t="s">
        <v>895</v>
      </c>
      <c r="C261" s="291" t="s">
        <v>756</v>
      </c>
      <c r="D261" s="338" t="s">
        <v>289</v>
      </c>
      <c r="E261" s="338"/>
      <c r="F261" s="338" t="e">
        <f t="shared" si="10"/>
        <v>#VALUE!</v>
      </c>
      <c r="G261" s="356">
        <f t="shared" si="11"/>
        <v>0</v>
      </c>
      <c r="H261" s="338"/>
    </row>
    <row r="262" spans="1:8" s="316" customFormat="1" ht="15.75" hidden="1" customHeight="1" outlineLevel="1" x14ac:dyDescent="0.25">
      <c r="A262" s="283" t="s">
        <v>1013</v>
      </c>
      <c r="B262" s="293" t="s">
        <v>64</v>
      </c>
      <c r="C262" s="291" t="s">
        <v>756</v>
      </c>
      <c r="D262" s="338" t="s">
        <v>289</v>
      </c>
      <c r="E262" s="338"/>
      <c r="F262" s="338" t="e">
        <f t="shared" si="10"/>
        <v>#VALUE!</v>
      </c>
      <c r="G262" s="356">
        <f t="shared" si="11"/>
        <v>0</v>
      </c>
      <c r="H262" s="338"/>
    </row>
    <row r="263" spans="1:8" s="316" customFormat="1" ht="15.75" hidden="1" customHeight="1" outlineLevel="1" x14ac:dyDescent="0.25">
      <c r="A263" s="283" t="s">
        <v>678</v>
      </c>
      <c r="B263" s="141" t="s">
        <v>1082</v>
      </c>
      <c r="C263" s="291" t="s">
        <v>756</v>
      </c>
      <c r="D263" s="338" t="s">
        <v>289</v>
      </c>
      <c r="E263" s="338"/>
      <c r="F263" s="338" t="e">
        <f t="shared" si="10"/>
        <v>#VALUE!</v>
      </c>
      <c r="G263" s="356">
        <f t="shared" si="11"/>
        <v>0</v>
      </c>
      <c r="H263" s="338"/>
    </row>
    <row r="264" spans="1:8" s="316" customFormat="1" ht="15.75" hidden="1" customHeight="1" outlineLevel="1" x14ac:dyDescent="0.25">
      <c r="A264" s="283" t="s">
        <v>679</v>
      </c>
      <c r="B264" s="287" t="s">
        <v>64</v>
      </c>
      <c r="C264" s="291" t="s">
        <v>756</v>
      </c>
      <c r="D264" s="338" t="s">
        <v>289</v>
      </c>
      <c r="E264" s="338"/>
      <c r="F264" s="338" t="e">
        <f t="shared" si="10"/>
        <v>#VALUE!</v>
      </c>
      <c r="G264" s="356">
        <f t="shared" si="11"/>
        <v>0</v>
      </c>
      <c r="H264" s="338"/>
    </row>
    <row r="265" spans="1:8" s="316" customFormat="1" collapsed="1" x14ac:dyDescent="0.25">
      <c r="A265" s="283" t="s">
        <v>785</v>
      </c>
      <c r="B265" s="285" t="s">
        <v>753</v>
      </c>
      <c r="C265" s="291" t="s">
        <v>756</v>
      </c>
      <c r="D265" s="338">
        <v>371.51784836147772</v>
      </c>
      <c r="E265" s="338">
        <v>39.523000000000003</v>
      </c>
      <c r="F265" s="338">
        <f t="shared" si="10"/>
        <v>-331.99484836147769</v>
      </c>
      <c r="G265" s="356">
        <f t="shared" si="11"/>
        <v>-0.89361749327977069</v>
      </c>
      <c r="H265" s="338"/>
    </row>
    <row r="266" spans="1:8" s="316" customFormat="1" x14ac:dyDescent="0.25">
      <c r="A266" s="283" t="s">
        <v>786</v>
      </c>
      <c r="B266" s="287" t="s">
        <v>64</v>
      </c>
      <c r="C266" s="291" t="s">
        <v>756</v>
      </c>
      <c r="D266" s="338">
        <v>334.36606352532999</v>
      </c>
      <c r="E266" s="338">
        <v>36.484000000000002</v>
      </c>
      <c r="F266" s="338">
        <f t="shared" si="10"/>
        <v>-297.88206352533001</v>
      </c>
      <c r="G266" s="356">
        <f t="shared" si="11"/>
        <v>-0.89088605579364932</v>
      </c>
      <c r="H266" s="338"/>
    </row>
    <row r="267" spans="1:8" s="316" customFormat="1" ht="15.75" hidden="1" customHeight="1" outlineLevel="1" x14ac:dyDescent="0.25">
      <c r="A267" s="283" t="s">
        <v>787</v>
      </c>
      <c r="B267" s="285" t="s">
        <v>1076</v>
      </c>
      <c r="C267" s="291" t="s">
        <v>756</v>
      </c>
      <c r="D267" s="338" t="s">
        <v>289</v>
      </c>
      <c r="E267" s="338"/>
      <c r="F267" s="338" t="e">
        <f t="shared" si="10"/>
        <v>#VALUE!</v>
      </c>
      <c r="G267" s="356">
        <f t="shared" si="11"/>
        <v>0</v>
      </c>
      <c r="H267" s="338"/>
    </row>
    <row r="268" spans="1:8" s="316" customFormat="1" ht="15.75" hidden="1" customHeight="1" outlineLevel="1" x14ac:dyDescent="0.25">
      <c r="A268" s="283" t="s">
        <v>788</v>
      </c>
      <c r="B268" s="287" t="s">
        <v>64</v>
      </c>
      <c r="C268" s="291" t="s">
        <v>756</v>
      </c>
      <c r="D268" s="338" t="s">
        <v>289</v>
      </c>
      <c r="E268" s="338"/>
      <c r="F268" s="338" t="e">
        <f t="shared" si="10"/>
        <v>#VALUE!</v>
      </c>
      <c r="G268" s="356">
        <f t="shared" si="11"/>
        <v>0</v>
      </c>
      <c r="H268" s="338"/>
    </row>
    <row r="269" spans="1:8" s="316" customFormat="1" collapsed="1" x14ac:dyDescent="0.25">
      <c r="A269" s="283" t="s">
        <v>789</v>
      </c>
      <c r="B269" s="285" t="s">
        <v>754</v>
      </c>
      <c r="C269" s="291" t="s">
        <v>756</v>
      </c>
      <c r="D269" s="338">
        <v>0</v>
      </c>
      <c r="E269" s="338">
        <v>-1.4879999995173421E-5</v>
      </c>
      <c r="F269" s="338">
        <f t="shared" si="10"/>
        <v>-1.4879999995173421E-5</v>
      </c>
      <c r="G269" s="356">
        <f t="shared" si="11"/>
        <v>0</v>
      </c>
      <c r="H269" s="338"/>
    </row>
    <row r="270" spans="1:8" s="316" customFormat="1" x14ac:dyDescent="0.25">
      <c r="A270" s="283" t="s">
        <v>790</v>
      </c>
      <c r="B270" s="287" t="s">
        <v>64</v>
      </c>
      <c r="C270" s="291" t="s">
        <v>756</v>
      </c>
      <c r="D270" s="338">
        <v>0</v>
      </c>
      <c r="E270" s="338">
        <v>0</v>
      </c>
      <c r="F270" s="338">
        <f t="shared" si="10"/>
        <v>0</v>
      </c>
      <c r="G270" s="356">
        <f t="shared" si="11"/>
        <v>0</v>
      </c>
      <c r="H270" s="338"/>
    </row>
    <row r="271" spans="1:8" s="316" customFormat="1" ht="15.75" customHeight="1" x14ac:dyDescent="0.25">
      <c r="A271" s="283" t="s">
        <v>906</v>
      </c>
      <c r="B271" s="285" t="s">
        <v>755</v>
      </c>
      <c r="C271" s="291" t="s">
        <v>756</v>
      </c>
      <c r="D271" s="338">
        <v>0</v>
      </c>
      <c r="E271" s="338">
        <v>2467.2732000000001</v>
      </c>
      <c r="F271" s="338">
        <f t="shared" si="10"/>
        <v>2467.2732000000001</v>
      </c>
      <c r="G271" s="356">
        <f t="shared" si="11"/>
        <v>0</v>
      </c>
      <c r="H271" s="338"/>
    </row>
    <row r="272" spans="1:8" s="316" customFormat="1" x14ac:dyDescent="0.25">
      <c r="A272" s="283" t="s">
        <v>791</v>
      </c>
      <c r="B272" s="287" t="s">
        <v>64</v>
      </c>
      <c r="C272" s="291" t="s">
        <v>756</v>
      </c>
      <c r="D272" s="338">
        <v>0</v>
      </c>
      <c r="E272" s="338">
        <v>1987.2270276900001</v>
      </c>
      <c r="F272" s="338">
        <f t="shared" si="10"/>
        <v>1987.2270276900001</v>
      </c>
      <c r="G272" s="356">
        <f t="shared" si="11"/>
        <v>0</v>
      </c>
      <c r="H272" s="338"/>
    </row>
    <row r="273" spans="1:8" s="316" customFormat="1" ht="15.75" hidden="1" customHeight="1" outlineLevel="1" x14ac:dyDescent="0.25">
      <c r="A273" s="283" t="s">
        <v>906</v>
      </c>
      <c r="B273" s="285" t="s">
        <v>1083</v>
      </c>
      <c r="C273" s="291" t="s">
        <v>756</v>
      </c>
      <c r="D273" s="338"/>
      <c r="E273" s="338"/>
      <c r="F273" s="338">
        <f t="shared" si="10"/>
        <v>0</v>
      </c>
      <c r="G273" s="356">
        <f t="shared" si="11"/>
        <v>0</v>
      </c>
      <c r="H273" s="338"/>
    </row>
    <row r="274" spans="1:8" s="316" customFormat="1" ht="15.75" hidden="1" customHeight="1" outlineLevel="1" x14ac:dyDescent="0.25">
      <c r="A274" s="283" t="s">
        <v>792</v>
      </c>
      <c r="B274" s="287" t="s">
        <v>64</v>
      </c>
      <c r="C274" s="291" t="s">
        <v>756</v>
      </c>
      <c r="D274" s="338"/>
      <c r="E274" s="338"/>
      <c r="F274" s="338">
        <f t="shared" si="10"/>
        <v>0</v>
      </c>
      <c r="G274" s="356">
        <f t="shared" si="11"/>
        <v>0</v>
      </c>
      <c r="H274" s="338"/>
    </row>
    <row r="275" spans="1:8" s="316" customFormat="1" ht="31.5" hidden="1" customHeight="1" outlineLevel="1" x14ac:dyDescent="0.25">
      <c r="A275" s="283" t="s">
        <v>793</v>
      </c>
      <c r="B275" s="141" t="s">
        <v>1058</v>
      </c>
      <c r="C275" s="291" t="s">
        <v>756</v>
      </c>
      <c r="D275" s="338"/>
      <c r="E275" s="338"/>
      <c r="F275" s="338">
        <f t="shared" si="10"/>
        <v>0</v>
      </c>
      <c r="G275" s="356">
        <f t="shared" si="11"/>
        <v>0</v>
      </c>
      <c r="H275" s="338"/>
    </row>
    <row r="276" spans="1:8" s="316" customFormat="1" ht="15.75" hidden="1" customHeight="1" outlineLevel="1" x14ac:dyDescent="0.25">
      <c r="A276" s="283" t="s">
        <v>794</v>
      </c>
      <c r="B276" s="287" t="s">
        <v>64</v>
      </c>
      <c r="C276" s="291" t="s">
        <v>756</v>
      </c>
      <c r="D276" s="338"/>
      <c r="E276" s="338"/>
      <c r="F276" s="338">
        <f t="shared" si="10"/>
        <v>0</v>
      </c>
      <c r="G276" s="356">
        <f t="shared" si="11"/>
        <v>0</v>
      </c>
      <c r="H276" s="338"/>
    </row>
    <row r="277" spans="1:8" s="316" customFormat="1" ht="15.75" hidden="1" customHeight="1" outlineLevel="1" x14ac:dyDescent="0.25">
      <c r="A277" s="283" t="s">
        <v>1014</v>
      </c>
      <c r="B277" s="287" t="s">
        <v>650</v>
      </c>
      <c r="C277" s="291" t="s">
        <v>756</v>
      </c>
      <c r="D277" s="338"/>
      <c r="E277" s="338"/>
      <c r="F277" s="338">
        <f t="shared" si="10"/>
        <v>0</v>
      </c>
      <c r="G277" s="356">
        <f t="shared" si="11"/>
        <v>0</v>
      </c>
      <c r="H277" s="338"/>
    </row>
    <row r="278" spans="1:8" s="316" customFormat="1" ht="15.75" hidden="1" customHeight="1" outlineLevel="1" x14ac:dyDescent="0.25">
      <c r="A278" s="283" t="s">
        <v>1016</v>
      </c>
      <c r="B278" s="293" t="s">
        <v>64</v>
      </c>
      <c r="C278" s="291" t="s">
        <v>756</v>
      </c>
      <c r="D278" s="338"/>
      <c r="E278" s="338"/>
      <c r="F278" s="338">
        <f t="shared" si="10"/>
        <v>0</v>
      </c>
      <c r="G278" s="356">
        <f t="shared" si="11"/>
        <v>0</v>
      </c>
      <c r="H278" s="338"/>
    </row>
    <row r="279" spans="1:8" s="316" customFormat="1" ht="15.75" hidden="1" customHeight="1" outlineLevel="1" x14ac:dyDescent="0.25">
      <c r="A279" s="283" t="s">
        <v>1015</v>
      </c>
      <c r="B279" s="287" t="s">
        <v>638</v>
      </c>
      <c r="C279" s="291" t="s">
        <v>756</v>
      </c>
      <c r="D279" s="338"/>
      <c r="E279" s="338"/>
      <c r="F279" s="338">
        <f t="shared" si="10"/>
        <v>0</v>
      </c>
      <c r="G279" s="356">
        <f t="shared" si="11"/>
        <v>0</v>
      </c>
      <c r="H279" s="338"/>
    </row>
    <row r="280" spans="1:8" s="316" customFormat="1" ht="15.75" hidden="1" customHeight="1" outlineLevel="1" x14ac:dyDescent="0.25">
      <c r="A280" s="283" t="s">
        <v>1017</v>
      </c>
      <c r="B280" s="293" t="s">
        <v>64</v>
      </c>
      <c r="C280" s="291" t="s">
        <v>756</v>
      </c>
      <c r="D280" s="338"/>
      <c r="E280" s="338"/>
      <c r="F280" s="338">
        <f t="shared" si="10"/>
        <v>0</v>
      </c>
      <c r="G280" s="356">
        <f t="shared" si="11"/>
        <v>0</v>
      </c>
      <c r="H280" s="338"/>
    </row>
    <row r="281" spans="1:8" s="316" customFormat="1" collapsed="1" x14ac:dyDescent="0.25">
      <c r="A281" s="283" t="s">
        <v>795</v>
      </c>
      <c r="B281" s="141" t="s">
        <v>803</v>
      </c>
      <c r="C281" s="291" t="s">
        <v>756</v>
      </c>
      <c r="D281" s="338">
        <f>D254-D265-D269-D271</f>
        <v>638.75546879994681</v>
      </c>
      <c r="E281" s="338">
        <f>E254-E265-E269-E271</f>
        <v>186.92524745999981</v>
      </c>
      <c r="F281" s="338">
        <f t="shared" si="10"/>
        <v>-451.830221339947</v>
      </c>
      <c r="G281" s="356">
        <f t="shared" si="11"/>
        <v>-0.70736023941809356</v>
      </c>
      <c r="H281" s="338"/>
    </row>
    <row r="282" spans="1:8" s="316" customFormat="1" x14ac:dyDescent="0.25">
      <c r="A282" s="283" t="s">
        <v>796</v>
      </c>
      <c r="B282" s="287" t="s">
        <v>64</v>
      </c>
      <c r="C282" s="291" t="s">
        <v>756</v>
      </c>
      <c r="D282" s="338">
        <v>304.38940527461682</v>
      </c>
      <c r="E282" s="338">
        <v>59.053835850000041</v>
      </c>
      <c r="F282" s="338">
        <f t="shared" si="10"/>
        <v>-245.33556942461678</v>
      </c>
      <c r="G282" s="356">
        <f t="shared" si="11"/>
        <v>-0.80599247271197794</v>
      </c>
      <c r="H282" s="338"/>
    </row>
    <row r="283" spans="1:8" s="316" customFormat="1" x14ac:dyDescent="0.25">
      <c r="A283" s="283" t="s">
        <v>576</v>
      </c>
      <c r="B283" s="286" t="s">
        <v>1059</v>
      </c>
      <c r="C283" s="291" t="s">
        <v>756</v>
      </c>
      <c r="D283" s="338">
        <v>2439.2250229155347</v>
      </c>
      <c r="E283" s="338">
        <v>5247.2664490900015</v>
      </c>
      <c r="F283" s="338">
        <f t="shared" si="10"/>
        <v>2808.0414261744668</v>
      </c>
      <c r="G283" s="356">
        <f t="shared" si="11"/>
        <v>1.1512022875274117</v>
      </c>
      <c r="H283" s="338"/>
    </row>
    <row r="284" spans="1:8" s="316" customFormat="1" x14ac:dyDescent="0.25">
      <c r="A284" s="283" t="s">
        <v>680</v>
      </c>
      <c r="B284" s="141" t="s">
        <v>572</v>
      </c>
      <c r="C284" s="291" t="s">
        <v>756</v>
      </c>
      <c r="D284" s="338">
        <v>14.162588090690789</v>
      </c>
      <c r="E284" s="338">
        <v>6.758</v>
      </c>
      <c r="F284" s="338">
        <f t="shared" si="10"/>
        <v>-7.4045880906907895</v>
      </c>
      <c r="G284" s="356">
        <f t="shared" si="11"/>
        <v>-0.52282732811793764</v>
      </c>
      <c r="H284" s="338"/>
    </row>
    <row r="285" spans="1:8" s="316" customFormat="1" x14ac:dyDescent="0.25">
      <c r="A285" s="283" t="s">
        <v>681</v>
      </c>
      <c r="B285" s="287" t="s">
        <v>64</v>
      </c>
      <c r="C285" s="291" t="s">
        <v>756</v>
      </c>
      <c r="D285" s="338">
        <v>0</v>
      </c>
      <c r="E285" s="338">
        <v>2.984</v>
      </c>
      <c r="F285" s="338">
        <f t="shared" si="10"/>
        <v>2.984</v>
      </c>
      <c r="G285" s="356">
        <f t="shared" si="11"/>
        <v>0</v>
      </c>
      <c r="H285" s="338"/>
    </row>
    <row r="286" spans="1:8" s="316" customFormat="1" x14ac:dyDescent="0.25">
      <c r="A286" s="283" t="s">
        <v>682</v>
      </c>
      <c r="B286" s="141" t="s">
        <v>1060</v>
      </c>
      <c r="C286" s="291" t="s">
        <v>756</v>
      </c>
      <c r="D286" s="338">
        <f>D287+D289</f>
        <v>329.45475685532227</v>
      </c>
      <c r="E286" s="338">
        <v>3240.38</v>
      </c>
      <c r="F286" s="338">
        <f t="shared" si="10"/>
        <v>2910.925243144678</v>
      </c>
      <c r="G286" s="356">
        <f t="shared" si="11"/>
        <v>8.8355841965365531</v>
      </c>
      <c r="H286" s="338"/>
    </row>
    <row r="287" spans="1:8" s="316" customFormat="1" x14ac:dyDescent="0.25">
      <c r="A287" s="283" t="s">
        <v>684</v>
      </c>
      <c r="B287" s="287" t="s">
        <v>645</v>
      </c>
      <c r="C287" s="291" t="s">
        <v>756</v>
      </c>
      <c r="D287" s="338">
        <v>329.45475685532227</v>
      </c>
      <c r="E287" s="338">
        <v>2939.5859999999998</v>
      </c>
      <c r="F287" s="338">
        <f t="shared" si="10"/>
        <v>2610.1312431446777</v>
      </c>
      <c r="G287" s="356">
        <f t="shared" si="11"/>
        <v>7.9225787117437143</v>
      </c>
      <c r="H287" s="338"/>
    </row>
    <row r="288" spans="1:8" s="316" customFormat="1" x14ac:dyDescent="0.25">
      <c r="A288" s="283" t="s">
        <v>685</v>
      </c>
      <c r="B288" s="293" t="s">
        <v>64</v>
      </c>
      <c r="C288" s="291" t="s">
        <v>756</v>
      </c>
      <c r="D288" s="338">
        <v>184.33379380031639</v>
      </c>
      <c r="E288" s="338">
        <v>2646.2220000000002</v>
      </c>
      <c r="F288" s="338">
        <f t="shared" si="10"/>
        <v>2461.8882061996837</v>
      </c>
      <c r="G288" s="356">
        <f t="shared" si="11"/>
        <v>13.355598859244322</v>
      </c>
      <c r="H288" s="338"/>
    </row>
    <row r="289" spans="1:8" s="316" customFormat="1" x14ac:dyDescent="0.25">
      <c r="A289" s="283" t="s">
        <v>686</v>
      </c>
      <c r="B289" s="287" t="s">
        <v>706</v>
      </c>
      <c r="C289" s="291" t="s">
        <v>756</v>
      </c>
      <c r="D289" s="338">
        <v>0</v>
      </c>
      <c r="E289" s="338">
        <v>300.79000000000002</v>
      </c>
      <c r="F289" s="338">
        <f t="shared" si="10"/>
        <v>300.79000000000002</v>
      </c>
      <c r="G289" s="356">
        <f t="shared" si="11"/>
        <v>0</v>
      </c>
      <c r="H289" s="338"/>
    </row>
    <row r="290" spans="1:8" s="316" customFormat="1" x14ac:dyDescent="0.25">
      <c r="A290" s="283" t="s">
        <v>687</v>
      </c>
      <c r="B290" s="293" t="s">
        <v>64</v>
      </c>
      <c r="C290" s="291" t="s">
        <v>756</v>
      </c>
      <c r="D290" s="338">
        <v>0</v>
      </c>
      <c r="E290" s="338">
        <v>297.88</v>
      </c>
      <c r="F290" s="338">
        <f t="shared" si="10"/>
        <v>297.88</v>
      </c>
      <c r="G290" s="356">
        <f t="shared" si="11"/>
        <v>0</v>
      </c>
      <c r="H290" s="338"/>
    </row>
    <row r="291" spans="1:8" s="316" customFormat="1" ht="31.5" x14ac:dyDescent="0.25">
      <c r="A291" s="283" t="s">
        <v>683</v>
      </c>
      <c r="B291" s="141" t="s">
        <v>915</v>
      </c>
      <c r="C291" s="291" t="s">
        <v>756</v>
      </c>
      <c r="D291" s="338">
        <v>743.43719773865689</v>
      </c>
      <c r="E291" s="338">
        <v>767.04769878000002</v>
      </c>
      <c r="F291" s="338">
        <f t="shared" si="10"/>
        <v>23.610501041343127</v>
      </c>
      <c r="G291" s="356">
        <f t="shared" si="11"/>
        <v>3.1758568327170264E-2</v>
      </c>
      <c r="H291" s="338"/>
    </row>
    <row r="292" spans="1:8" s="316" customFormat="1" x14ac:dyDescent="0.25">
      <c r="A292" s="283" t="s">
        <v>688</v>
      </c>
      <c r="B292" s="287" t="s">
        <v>64</v>
      </c>
      <c r="C292" s="291" t="s">
        <v>756</v>
      </c>
      <c r="D292" s="338">
        <v>686.96410160914024</v>
      </c>
      <c r="E292" s="338">
        <v>731.74735710000004</v>
      </c>
      <c r="F292" s="338">
        <f t="shared" si="10"/>
        <v>44.783255490859801</v>
      </c>
      <c r="G292" s="356">
        <f t="shared" si="11"/>
        <v>6.5190095648316695E-2</v>
      </c>
      <c r="H292" s="338"/>
    </row>
    <row r="293" spans="1:8" s="316" customFormat="1" x14ac:dyDescent="0.25">
      <c r="A293" s="283" t="s">
        <v>689</v>
      </c>
      <c r="B293" s="141" t="s">
        <v>707</v>
      </c>
      <c r="C293" s="291" t="s">
        <v>756</v>
      </c>
      <c r="D293" s="338">
        <v>49.3609579593288</v>
      </c>
      <c r="E293" s="338">
        <v>7.4027398999999994</v>
      </c>
      <c r="F293" s="338">
        <f t="shared" si="10"/>
        <v>-41.9582180593288</v>
      </c>
      <c r="G293" s="356">
        <f t="shared" si="11"/>
        <v>-0.85002843935687955</v>
      </c>
      <c r="H293" s="338"/>
    </row>
    <row r="294" spans="1:8" s="316" customFormat="1" x14ac:dyDescent="0.25">
      <c r="A294" s="283" t="s">
        <v>694</v>
      </c>
      <c r="B294" s="287" t="s">
        <v>64</v>
      </c>
      <c r="C294" s="291" t="s">
        <v>756</v>
      </c>
      <c r="D294" s="338">
        <v>0</v>
      </c>
      <c r="E294" s="338">
        <v>0.73209546999999997</v>
      </c>
      <c r="F294" s="338">
        <f t="shared" si="10"/>
        <v>0.73209546999999997</v>
      </c>
      <c r="G294" s="356">
        <f t="shared" si="11"/>
        <v>0</v>
      </c>
      <c r="H294" s="338"/>
    </row>
    <row r="295" spans="1:8" s="316" customFormat="1" x14ac:dyDescent="0.25">
      <c r="A295" s="283" t="s">
        <v>690</v>
      </c>
      <c r="B295" s="141" t="s">
        <v>708</v>
      </c>
      <c r="C295" s="291" t="s">
        <v>756</v>
      </c>
      <c r="D295" s="338">
        <v>56.941381218474937</v>
      </c>
      <c r="E295" s="338">
        <v>34.423673860000001</v>
      </c>
      <c r="F295" s="338">
        <f t="shared" si="10"/>
        <v>-22.517707358474937</v>
      </c>
      <c r="G295" s="356">
        <f t="shared" si="11"/>
        <v>-0.39545418247018121</v>
      </c>
      <c r="H295" s="338"/>
    </row>
    <row r="296" spans="1:8" s="316" customFormat="1" x14ac:dyDescent="0.25">
      <c r="A296" s="283" t="s">
        <v>695</v>
      </c>
      <c r="B296" s="287" t="s">
        <v>64</v>
      </c>
      <c r="C296" s="291" t="s">
        <v>756</v>
      </c>
      <c r="D296" s="338">
        <v>0</v>
      </c>
      <c r="E296" s="338">
        <v>0</v>
      </c>
      <c r="F296" s="338">
        <f t="shared" si="10"/>
        <v>0</v>
      </c>
      <c r="G296" s="356">
        <f t="shared" si="11"/>
        <v>0</v>
      </c>
      <c r="H296" s="338"/>
    </row>
    <row r="297" spans="1:8" s="316" customFormat="1" x14ac:dyDescent="0.25">
      <c r="A297" s="283" t="s">
        <v>691</v>
      </c>
      <c r="B297" s="141" t="s">
        <v>709</v>
      </c>
      <c r="C297" s="291" t="s">
        <v>756</v>
      </c>
      <c r="D297" s="338">
        <v>20.116871030204727</v>
      </c>
      <c r="E297" s="338">
        <v>18.198968409999999</v>
      </c>
      <c r="F297" s="338">
        <f t="shared" si="10"/>
        <v>-1.9179026202047282</v>
      </c>
      <c r="G297" s="356">
        <f t="shared" si="11"/>
        <v>-9.5338018388897036E-2</v>
      </c>
      <c r="H297" s="338"/>
    </row>
    <row r="298" spans="1:8" s="316" customFormat="1" x14ac:dyDescent="0.25">
      <c r="A298" s="283" t="s">
        <v>696</v>
      </c>
      <c r="B298" s="287" t="s">
        <v>64</v>
      </c>
      <c r="C298" s="291" t="s">
        <v>756</v>
      </c>
      <c r="D298" s="338">
        <v>0</v>
      </c>
      <c r="E298" s="338">
        <v>0</v>
      </c>
      <c r="F298" s="338">
        <f t="shared" si="10"/>
        <v>0</v>
      </c>
      <c r="G298" s="356">
        <f t="shared" si="11"/>
        <v>0</v>
      </c>
      <c r="H298" s="338"/>
    </row>
    <row r="299" spans="1:8" s="316" customFormat="1" x14ac:dyDescent="0.25">
      <c r="A299" s="283" t="s">
        <v>692</v>
      </c>
      <c r="B299" s="141" t="s">
        <v>710</v>
      </c>
      <c r="C299" s="291" t="s">
        <v>756</v>
      </c>
      <c r="D299" s="338">
        <v>12.2889</v>
      </c>
      <c r="E299" s="338">
        <v>21.762919900000064</v>
      </c>
      <c r="F299" s="338">
        <f t="shared" si="10"/>
        <v>9.474019900000064</v>
      </c>
      <c r="G299" s="356">
        <f t="shared" si="11"/>
        <v>0.77094124779272877</v>
      </c>
      <c r="H299" s="338"/>
    </row>
    <row r="300" spans="1:8" s="316" customFormat="1" x14ac:dyDescent="0.25">
      <c r="A300" s="283" t="s">
        <v>697</v>
      </c>
      <c r="B300" s="287" t="s">
        <v>64</v>
      </c>
      <c r="C300" s="291" t="s">
        <v>756</v>
      </c>
      <c r="D300" s="338">
        <v>0</v>
      </c>
      <c r="E300" s="338">
        <v>0</v>
      </c>
      <c r="F300" s="338">
        <f t="shared" si="10"/>
        <v>0</v>
      </c>
      <c r="G300" s="356">
        <f t="shared" si="11"/>
        <v>0</v>
      </c>
      <c r="H300" s="338"/>
    </row>
    <row r="301" spans="1:8" s="316" customFormat="1" ht="31.5" x14ac:dyDescent="0.25">
      <c r="A301" s="283" t="s">
        <v>693</v>
      </c>
      <c r="B301" s="141" t="s">
        <v>741</v>
      </c>
      <c r="C301" s="291" t="s">
        <v>756</v>
      </c>
      <c r="D301" s="338">
        <v>370.65134105633996</v>
      </c>
      <c r="E301" s="338">
        <v>262.80198882000002</v>
      </c>
      <c r="F301" s="338">
        <f t="shared" si="10"/>
        <v>-107.84935223633994</v>
      </c>
      <c r="G301" s="356">
        <f t="shared" si="11"/>
        <v>-0.29097251322219431</v>
      </c>
      <c r="H301" s="338"/>
    </row>
    <row r="302" spans="1:8" s="316" customFormat="1" x14ac:dyDescent="0.25">
      <c r="A302" s="283" t="s">
        <v>698</v>
      </c>
      <c r="B302" s="287" t="s">
        <v>64</v>
      </c>
      <c r="C302" s="291" t="s">
        <v>756</v>
      </c>
      <c r="D302" s="338">
        <v>202.43335705447737</v>
      </c>
      <c r="E302" s="338">
        <v>37.281395100000005</v>
      </c>
      <c r="F302" s="338">
        <f t="shared" si="10"/>
        <v>-165.15196195447737</v>
      </c>
      <c r="G302" s="356">
        <f t="shared" si="11"/>
        <v>-0.81583373588984598</v>
      </c>
      <c r="H302" s="338"/>
    </row>
    <row r="303" spans="1:8" s="316" customFormat="1" x14ac:dyDescent="0.25">
      <c r="A303" s="283" t="s">
        <v>925</v>
      </c>
      <c r="B303" s="141" t="s">
        <v>926</v>
      </c>
      <c r="C303" s="291" t="s">
        <v>756</v>
      </c>
      <c r="D303" s="338">
        <f>D283-D284-D286-D291-D293-D295-D297-D299-D301</f>
        <v>842.81102896651646</v>
      </c>
      <c r="E303" s="338">
        <f>E283-E284-E286-E291-E293-E295-E297-E299-E301</f>
        <v>888.49045942000168</v>
      </c>
      <c r="F303" s="338">
        <f t="shared" si="10"/>
        <v>45.679430453485224</v>
      </c>
      <c r="G303" s="356">
        <f t="shared" si="11"/>
        <v>5.4198899733785992E-2</v>
      </c>
      <c r="H303" s="338"/>
    </row>
    <row r="304" spans="1:8" s="316" customFormat="1" x14ac:dyDescent="0.25">
      <c r="A304" s="283" t="s">
        <v>927</v>
      </c>
      <c r="B304" s="287" t="s">
        <v>64</v>
      </c>
      <c r="C304" s="291" t="s">
        <v>756</v>
      </c>
      <c r="D304" s="338">
        <v>625.10975563627278</v>
      </c>
      <c r="E304" s="338">
        <v>817.28570692999699</v>
      </c>
      <c r="F304" s="338">
        <f t="shared" si="10"/>
        <v>192.17595129372421</v>
      </c>
      <c r="G304" s="356">
        <f t="shared" si="11"/>
        <v>0.3074275350224161</v>
      </c>
      <c r="H304" s="338"/>
    </row>
    <row r="305" spans="1:8" s="316" customFormat="1" ht="31.5" x14ac:dyDescent="0.25">
      <c r="A305" s="283" t="s">
        <v>577</v>
      </c>
      <c r="B305" s="286" t="s">
        <v>1061</v>
      </c>
      <c r="C305" s="291" t="s">
        <v>33</v>
      </c>
      <c r="D305" s="342">
        <f>D167/(D23*1.18)</f>
        <v>1.0464827119415061</v>
      </c>
      <c r="E305" s="342">
        <f>E167/(E23*1.18)</f>
        <v>0.77911287492605441</v>
      </c>
      <c r="F305" s="342">
        <f t="shared" si="10"/>
        <v>-0.26736983701545169</v>
      </c>
      <c r="G305" s="342"/>
      <c r="H305" s="342"/>
    </row>
    <row r="306" spans="1:8" s="316" customFormat="1" ht="15.75" hidden="1" customHeight="1" outlineLevel="1" x14ac:dyDescent="0.25">
      <c r="A306" s="283" t="s">
        <v>699</v>
      </c>
      <c r="B306" s="141" t="s">
        <v>965</v>
      </c>
      <c r="C306" s="291" t="s">
        <v>33</v>
      </c>
      <c r="D306" s="342"/>
      <c r="E306" s="342"/>
      <c r="F306" s="342">
        <f t="shared" si="10"/>
        <v>0</v>
      </c>
      <c r="G306" s="342"/>
      <c r="H306" s="342"/>
    </row>
    <row r="307" spans="1:8" s="316" customFormat="1" ht="31.5" hidden="1" customHeight="1" outlineLevel="1" x14ac:dyDescent="0.25">
      <c r="A307" s="283" t="s">
        <v>930</v>
      </c>
      <c r="B307" s="141" t="s">
        <v>966</v>
      </c>
      <c r="C307" s="291" t="s">
        <v>33</v>
      </c>
      <c r="D307" s="342"/>
      <c r="E307" s="342"/>
      <c r="F307" s="342">
        <f t="shared" si="10"/>
        <v>0</v>
      </c>
      <c r="G307" s="342"/>
      <c r="H307" s="342"/>
    </row>
    <row r="308" spans="1:8" s="316" customFormat="1" ht="31.5" hidden="1" customHeight="1" outlineLevel="1" x14ac:dyDescent="0.25">
      <c r="A308" s="283" t="s">
        <v>931</v>
      </c>
      <c r="B308" s="141" t="s">
        <v>967</v>
      </c>
      <c r="C308" s="291" t="s">
        <v>33</v>
      </c>
      <c r="D308" s="342"/>
      <c r="E308" s="342"/>
      <c r="F308" s="342">
        <f t="shared" si="10"/>
        <v>0</v>
      </c>
      <c r="G308" s="342"/>
      <c r="H308" s="342"/>
    </row>
    <row r="309" spans="1:8" s="316" customFormat="1" ht="31.5" hidden="1" customHeight="1" outlineLevel="1" x14ac:dyDescent="0.25">
      <c r="A309" s="283" t="s">
        <v>1018</v>
      </c>
      <c r="B309" s="141" t="s">
        <v>968</v>
      </c>
      <c r="C309" s="291" t="s">
        <v>33</v>
      </c>
      <c r="D309" s="342"/>
      <c r="E309" s="342"/>
      <c r="F309" s="342">
        <f t="shared" si="10"/>
        <v>0</v>
      </c>
      <c r="G309" s="342"/>
      <c r="H309" s="342"/>
    </row>
    <row r="310" spans="1:8" s="316" customFormat="1" ht="15.75" hidden="1" customHeight="1" outlineLevel="1" x14ac:dyDescent="0.25">
      <c r="A310" s="283" t="s">
        <v>700</v>
      </c>
      <c r="B310" s="285" t="s">
        <v>1084</v>
      </c>
      <c r="C310" s="291" t="s">
        <v>33</v>
      </c>
      <c r="D310" s="342"/>
      <c r="E310" s="342"/>
      <c r="F310" s="342">
        <f t="shared" si="10"/>
        <v>0</v>
      </c>
      <c r="G310" s="342"/>
      <c r="H310" s="342"/>
    </row>
    <row r="311" spans="1:8" s="316" customFormat="1" collapsed="1" x14ac:dyDescent="0.25">
      <c r="A311" s="283" t="s">
        <v>701</v>
      </c>
      <c r="B311" s="285" t="s">
        <v>969</v>
      </c>
      <c r="C311" s="291" t="s">
        <v>33</v>
      </c>
      <c r="D311" s="342">
        <f>D173/(D29*1.18)</f>
        <v>0.89893587933322816</v>
      </c>
      <c r="E311" s="342">
        <f>E173/(E29*1.18)</f>
        <v>1.0088523402441456</v>
      </c>
      <c r="F311" s="342">
        <f t="shared" si="10"/>
        <v>0.10991646091091745</v>
      </c>
      <c r="G311" s="342"/>
      <c r="H311" s="342"/>
    </row>
    <row r="312" spans="1:8" s="316" customFormat="1" ht="15.75" hidden="1" customHeight="1" outlineLevel="1" x14ac:dyDescent="0.25">
      <c r="A312" s="283" t="s">
        <v>702</v>
      </c>
      <c r="B312" s="285" t="s">
        <v>1077</v>
      </c>
      <c r="C312" s="291"/>
      <c r="D312" s="342"/>
      <c r="E312" s="342"/>
      <c r="F312" s="342">
        <f t="shared" si="10"/>
        <v>0</v>
      </c>
      <c r="G312" s="342"/>
      <c r="H312" s="342"/>
    </row>
    <row r="313" spans="1:8" s="316" customFormat="1" ht="19.5" customHeight="1" collapsed="1" x14ac:dyDescent="0.25">
      <c r="A313" s="283" t="s">
        <v>703</v>
      </c>
      <c r="B313" s="285" t="s">
        <v>970</v>
      </c>
      <c r="C313" s="291" t="s">
        <v>33</v>
      </c>
      <c r="D313" s="342">
        <f>IFERROR(D176/(D32*1.18),0)</f>
        <v>0</v>
      </c>
      <c r="E313" s="342">
        <f>IFERROR(E176/(E32*1.18),0)</f>
        <v>0.46037630947347924</v>
      </c>
      <c r="F313" s="342">
        <f t="shared" si="10"/>
        <v>0.46037630947347924</v>
      </c>
      <c r="G313" s="342"/>
      <c r="H313" s="342"/>
    </row>
    <row r="314" spans="1:8" s="316" customFormat="1" ht="19.5" hidden="1" customHeight="1" outlineLevel="1" x14ac:dyDescent="0.25">
      <c r="A314" s="283" t="s">
        <v>704</v>
      </c>
      <c r="B314" s="285" t="s">
        <v>1085</v>
      </c>
      <c r="C314" s="291" t="s">
        <v>33</v>
      </c>
      <c r="D314" s="360"/>
      <c r="E314" s="360"/>
      <c r="F314" s="360"/>
      <c r="G314" s="360"/>
      <c r="H314" s="360"/>
    </row>
    <row r="315" spans="1:8" s="316" customFormat="1" ht="36.75" hidden="1" customHeight="1" outlineLevel="1" x14ac:dyDescent="0.25">
      <c r="A315" s="283" t="s">
        <v>705</v>
      </c>
      <c r="B315" s="141" t="s">
        <v>1062</v>
      </c>
      <c r="C315" s="291" t="s">
        <v>33</v>
      </c>
      <c r="D315" s="360"/>
      <c r="E315" s="360"/>
      <c r="F315" s="360"/>
      <c r="G315" s="360"/>
      <c r="H315" s="360"/>
    </row>
    <row r="316" spans="1:8" s="316" customFormat="1" ht="19.5" hidden="1" customHeight="1" outlineLevel="1" x14ac:dyDescent="0.25">
      <c r="A316" s="283" t="s">
        <v>1128</v>
      </c>
      <c r="B316" s="346" t="s">
        <v>650</v>
      </c>
      <c r="C316" s="291" t="s">
        <v>33</v>
      </c>
      <c r="D316" s="361"/>
      <c r="E316" s="361"/>
      <c r="F316" s="361"/>
      <c r="G316" s="361"/>
      <c r="H316" s="361"/>
    </row>
    <row r="317" spans="1:8" s="316" customFormat="1" ht="19.5" hidden="1" customHeight="1" outlineLevel="1" thickBot="1" x14ac:dyDescent="0.3">
      <c r="A317" s="288" t="s">
        <v>1129</v>
      </c>
      <c r="B317" s="347" t="s">
        <v>638</v>
      </c>
      <c r="C317" s="292" t="s">
        <v>33</v>
      </c>
      <c r="D317" s="362"/>
      <c r="E317" s="362"/>
      <c r="F317" s="362"/>
      <c r="G317" s="362"/>
      <c r="H317" s="362"/>
    </row>
    <row r="318" spans="1:8" s="316" customFormat="1" ht="15.6" customHeight="1" collapsed="1" thickBot="1" x14ac:dyDescent="0.3">
      <c r="A318" s="376" t="s">
        <v>573</v>
      </c>
      <c r="B318" s="377"/>
      <c r="C318" s="377"/>
      <c r="D318" s="377"/>
      <c r="E318" s="377"/>
      <c r="F318" s="377"/>
      <c r="G318" s="377"/>
      <c r="H318" s="377"/>
    </row>
    <row r="319" spans="1:8" ht="31.5" hidden="1" customHeight="1" outlineLevel="1" x14ac:dyDescent="0.25">
      <c r="A319" s="309" t="s">
        <v>578</v>
      </c>
      <c r="B319" s="310" t="s">
        <v>615</v>
      </c>
      <c r="C319" s="303" t="s">
        <v>289</v>
      </c>
      <c r="D319" s="363" t="s">
        <v>596</v>
      </c>
      <c r="E319" s="363" t="s">
        <v>596</v>
      </c>
      <c r="F319" s="363" t="s">
        <v>596</v>
      </c>
      <c r="G319" s="363" t="s">
        <v>596</v>
      </c>
      <c r="H319" s="363" t="s">
        <v>596</v>
      </c>
    </row>
    <row r="320" spans="1:8" ht="15.75" hidden="1" customHeight="1" outlineLevel="1" x14ac:dyDescent="0.25">
      <c r="A320" s="283" t="s">
        <v>579</v>
      </c>
      <c r="B320" s="286" t="s">
        <v>616</v>
      </c>
      <c r="C320" s="291" t="s">
        <v>36</v>
      </c>
      <c r="D320" s="363"/>
      <c r="E320" s="363"/>
      <c r="F320" s="363"/>
      <c r="G320" s="363"/>
      <c r="H320" s="363"/>
    </row>
    <row r="321" spans="1:8" ht="15.75" hidden="1" customHeight="1" outlineLevel="1" x14ac:dyDescent="0.25">
      <c r="A321" s="283" t="s">
        <v>580</v>
      </c>
      <c r="B321" s="286" t="s">
        <v>617</v>
      </c>
      <c r="C321" s="291" t="s">
        <v>618</v>
      </c>
      <c r="D321" s="363"/>
      <c r="E321" s="363"/>
      <c r="F321" s="363"/>
      <c r="G321" s="363"/>
      <c r="H321" s="363"/>
    </row>
    <row r="322" spans="1:8" ht="15.75" hidden="1" customHeight="1" outlineLevel="1" x14ac:dyDescent="0.25">
      <c r="A322" s="283" t="s">
        <v>581</v>
      </c>
      <c r="B322" s="286" t="s">
        <v>619</v>
      </c>
      <c r="C322" s="291" t="s">
        <v>36</v>
      </c>
      <c r="D322" s="363"/>
      <c r="E322" s="363"/>
      <c r="F322" s="363"/>
      <c r="G322" s="363"/>
      <c r="H322" s="363"/>
    </row>
    <row r="323" spans="1:8" ht="15.75" hidden="1" customHeight="1" outlineLevel="1" x14ac:dyDescent="0.25">
      <c r="A323" s="283" t="s">
        <v>582</v>
      </c>
      <c r="B323" s="286" t="s">
        <v>621</v>
      </c>
      <c r="C323" s="291" t="s">
        <v>618</v>
      </c>
      <c r="D323" s="363"/>
      <c r="E323" s="363"/>
      <c r="F323" s="363"/>
      <c r="G323" s="363"/>
      <c r="H323" s="363"/>
    </row>
    <row r="324" spans="1:8" ht="15.75" hidden="1" customHeight="1" outlineLevel="1" x14ac:dyDescent="0.25">
      <c r="A324" s="283" t="s">
        <v>584</v>
      </c>
      <c r="B324" s="286" t="s">
        <v>620</v>
      </c>
      <c r="C324" s="291" t="s">
        <v>194</v>
      </c>
      <c r="D324" s="363"/>
      <c r="E324" s="363"/>
      <c r="F324" s="363"/>
      <c r="G324" s="363"/>
      <c r="H324" s="363"/>
    </row>
    <row r="325" spans="1:8" ht="15.75" hidden="1" customHeight="1" outlineLevel="1" x14ac:dyDescent="0.25">
      <c r="A325" s="283" t="s">
        <v>711</v>
      </c>
      <c r="B325" s="286" t="s">
        <v>583</v>
      </c>
      <c r="C325" s="291" t="s">
        <v>289</v>
      </c>
      <c r="D325" s="363" t="s">
        <v>596</v>
      </c>
      <c r="E325" s="363" t="s">
        <v>596</v>
      </c>
      <c r="F325" s="363" t="s">
        <v>596</v>
      </c>
      <c r="G325" s="363" t="s">
        <v>596</v>
      </c>
      <c r="H325" s="363" t="s">
        <v>596</v>
      </c>
    </row>
    <row r="326" spans="1:8" ht="15.75" hidden="1" customHeight="1" outlineLevel="1" x14ac:dyDescent="0.25">
      <c r="A326" s="283" t="s">
        <v>712</v>
      </c>
      <c r="B326" s="141" t="s">
        <v>586</v>
      </c>
      <c r="C326" s="291" t="s">
        <v>194</v>
      </c>
      <c r="D326" s="363"/>
      <c r="E326" s="363"/>
      <c r="F326" s="363"/>
      <c r="G326" s="363"/>
      <c r="H326" s="363"/>
    </row>
    <row r="327" spans="1:8" ht="15.75" hidden="1" customHeight="1" outlineLevel="1" x14ac:dyDescent="0.25">
      <c r="A327" s="283" t="s">
        <v>713</v>
      </c>
      <c r="B327" s="141" t="s">
        <v>585</v>
      </c>
      <c r="C327" s="291" t="s">
        <v>37</v>
      </c>
      <c r="D327" s="363"/>
      <c r="E327" s="363"/>
      <c r="F327" s="363"/>
      <c r="G327" s="363"/>
      <c r="H327" s="363"/>
    </row>
    <row r="328" spans="1:8" ht="15.75" hidden="1" customHeight="1" outlineLevel="1" x14ac:dyDescent="0.25">
      <c r="A328" s="283" t="s">
        <v>714</v>
      </c>
      <c r="B328" s="286" t="s">
        <v>920</v>
      </c>
      <c r="C328" s="291" t="s">
        <v>289</v>
      </c>
      <c r="D328" s="363" t="s">
        <v>596</v>
      </c>
      <c r="E328" s="363" t="s">
        <v>596</v>
      </c>
      <c r="F328" s="363" t="s">
        <v>596</v>
      </c>
      <c r="G328" s="363" t="s">
        <v>596</v>
      </c>
      <c r="H328" s="363" t="s">
        <v>596</v>
      </c>
    </row>
    <row r="329" spans="1:8" ht="15.75" hidden="1" customHeight="1" outlineLevel="1" x14ac:dyDescent="0.25">
      <c r="A329" s="283" t="s">
        <v>715</v>
      </c>
      <c r="B329" s="141" t="s">
        <v>586</v>
      </c>
      <c r="C329" s="291" t="s">
        <v>194</v>
      </c>
      <c r="D329" s="363"/>
      <c r="E329" s="363"/>
      <c r="F329" s="363"/>
      <c r="G329" s="363"/>
      <c r="H329" s="363"/>
    </row>
    <row r="330" spans="1:8" ht="15.75" hidden="1" customHeight="1" outlineLevel="1" x14ac:dyDescent="0.25">
      <c r="A330" s="283" t="s">
        <v>716</v>
      </c>
      <c r="B330" s="141" t="s">
        <v>587</v>
      </c>
      <c r="C330" s="291" t="s">
        <v>36</v>
      </c>
      <c r="D330" s="363"/>
      <c r="E330" s="363"/>
      <c r="F330" s="363"/>
      <c r="G330" s="363"/>
      <c r="H330" s="363"/>
    </row>
    <row r="331" spans="1:8" ht="15.75" hidden="1" customHeight="1" outlineLevel="1" x14ac:dyDescent="0.25">
      <c r="A331" s="283" t="s">
        <v>717</v>
      </c>
      <c r="B331" s="141" t="s">
        <v>585</v>
      </c>
      <c r="C331" s="291" t="s">
        <v>37</v>
      </c>
      <c r="D331" s="363"/>
      <c r="E331" s="363"/>
      <c r="F331" s="363"/>
      <c r="G331" s="363"/>
      <c r="H331" s="363"/>
    </row>
    <row r="332" spans="1:8" ht="15.75" hidden="1" customHeight="1" outlineLevel="1" x14ac:dyDescent="0.25">
      <c r="A332" s="283" t="s">
        <v>718</v>
      </c>
      <c r="B332" s="286" t="s">
        <v>34</v>
      </c>
      <c r="C332" s="291" t="s">
        <v>289</v>
      </c>
      <c r="D332" s="363" t="s">
        <v>596</v>
      </c>
      <c r="E332" s="363" t="s">
        <v>596</v>
      </c>
      <c r="F332" s="363" t="s">
        <v>596</v>
      </c>
      <c r="G332" s="363" t="s">
        <v>596</v>
      </c>
      <c r="H332" s="363" t="s">
        <v>596</v>
      </c>
    </row>
    <row r="333" spans="1:8" ht="15.75" hidden="1" customHeight="1" outlineLevel="1" x14ac:dyDescent="0.25">
      <c r="A333" s="283" t="s">
        <v>719</v>
      </c>
      <c r="B333" s="141" t="s">
        <v>586</v>
      </c>
      <c r="C333" s="291" t="s">
        <v>194</v>
      </c>
      <c r="D333" s="363"/>
      <c r="E333" s="363"/>
      <c r="F333" s="363"/>
      <c r="G333" s="363"/>
      <c r="H333" s="363"/>
    </row>
    <row r="334" spans="1:8" ht="15.75" hidden="1" customHeight="1" outlineLevel="1" x14ac:dyDescent="0.25">
      <c r="A334" s="283" t="s">
        <v>720</v>
      </c>
      <c r="B334" s="141" t="s">
        <v>585</v>
      </c>
      <c r="C334" s="291" t="s">
        <v>37</v>
      </c>
      <c r="D334" s="363"/>
      <c r="E334" s="363"/>
      <c r="F334" s="363"/>
      <c r="G334" s="363"/>
      <c r="H334" s="363"/>
    </row>
    <row r="335" spans="1:8" ht="15.75" hidden="1" customHeight="1" outlineLevel="1" x14ac:dyDescent="0.25">
      <c r="A335" s="283" t="s">
        <v>721</v>
      </c>
      <c r="B335" s="286" t="s">
        <v>35</v>
      </c>
      <c r="C335" s="291" t="s">
        <v>289</v>
      </c>
      <c r="D335" s="363" t="s">
        <v>596</v>
      </c>
      <c r="E335" s="363" t="s">
        <v>596</v>
      </c>
      <c r="F335" s="363" t="s">
        <v>596</v>
      </c>
      <c r="G335" s="363" t="s">
        <v>596</v>
      </c>
      <c r="H335" s="363" t="s">
        <v>596</v>
      </c>
    </row>
    <row r="336" spans="1:8" ht="15.75" hidden="1" customHeight="1" outlineLevel="1" x14ac:dyDescent="0.25">
      <c r="A336" s="283" t="s">
        <v>722</v>
      </c>
      <c r="B336" s="141" t="s">
        <v>586</v>
      </c>
      <c r="C336" s="291" t="s">
        <v>194</v>
      </c>
      <c r="D336" s="363"/>
      <c r="E336" s="363"/>
      <c r="F336" s="363"/>
      <c r="G336" s="363"/>
      <c r="H336" s="363"/>
    </row>
    <row r="337" spans="1:8" ht="15.75" hidden="1" customHeight="1" outlineLevel="1" x14ac:dyDescent="0.25">
      <c r="A337" s="283" t="s">
        <v>723</v>
      </c>
      <c r="B337" s="141" t="s">
        <v>587</v>
      </c>
      <c r="C337" s="291" t="s">
        <v>36</v>
      </c>
      <c r="D337" s="363"/>
      <c r="E337" s="363"/>
      <c r="F337" s="363"/>
      <c r="G337" s="363"/>
      <c r="H337" s="363"/>
    </row>
    <row r="338" spans="1:8" ht="15.75" hidden="1" customHeight="1" outlineLevel="1" x14ac:dyDescent="0.25">
      <c r="A338" s="283" t="s">
        <v>724</v>
      </c>
      <c r="B338" s="141" t="s">
        <v>585</v>
      </c>
      <c r="C338" s="291" t="s">
        <v>37</v>
      </c>
      <c r="D338" s="363"/>
      <c r="E338" s="363"/>
      <c r="F338" s="363"/>
      <c r="G338" s="363"/>
      <c r="H338" s="363"/>
    </row>
    <row r="339" spans="1:8" collapsed="1" x14ac:dyDescent="0.25">
      <c r="A339" s="311" t="s">
        <v>588</v>
      </c>
      <c r="B339" s="315" t="s">
        <v>622</v>
      </c>
      <c r="C339" s="312" t="s">
        <v>289</v>
      </c>
      <c r="D339" s="341" t="s">
        <v>596</v>
      </c>
      <c r="E339" s="341" t="s">
        <v>596</v>
      </c>
      <c r="F339" s="341" t="s">
        <v>596</v>
      </c>
      <c r="G339" s="341" t="s">
        <v>596</v>
      </c>
      <c r="H339" s="341" t="s">
        <v>596</v>
      </c>
    </row>
    <row r="340" spans="1:8" ht="31.5" x14ac:dyDescent="0.25">
      <c r="A340" s="283" t="s">
        <v>590</v>
      </c>
      <c r="B340" s="286" t="s">
        <v>1063</v>
      </c>
      <c r="C340" s="291" t="s">
        <v>194</v>
      </c>
      <c r="D340" s="338">
        <v>1817.376969035867</v>
      </c>
      <c r="E340" s="338">
        <v>1313.6791049999999</v>
      </c>
      <c r="F340" s="338">
        <f t="shared" ref="F340:F367" si="12">E340-D340</f>
        <v>-503.69786403586704</v>
      </c>
      <c r="G340" s="356">
        <f t="shared" ref="G340:G367" si="13">IFERROR(F340/D340,0)</f>
        <v>-0.27715651327037716</v>
      </c>
      <c r="H340" s="338"/>
    </row>
    <row r="341" spans="1:8" ht="31.5" x14ac:dyDescent="0.25">
      <c r="A341" s="283" t="s">
        <v>725</v>
      </c>
      <c r="B341" s="141" t="s">
        <v>1064</v>
      </c>
      <c r="C341" s="291" t="s">
        <v>194</v>
      </c>
      <c r="D341" s="338">
        <v>0</v>
      </c>
      <c r="E341" s="338">
        <f>E342+E343</f>
        <v>0</v>
      </c>
      <c r="F341" s="338">
        <f t="shared" si="12"/>
        <v>0</v>
      </c>
      <c r="G341" s="356">
        <f t="shared" si="13"/>
        <v>0</v>
      </c>
      <c r="H341" s="338"/>
    </row>
    <row r="342" spans="1:8" x14ac:dyDescent="0.25">
      <c r="A342" s="283" t="s">
        <v>917</v>
      </c>
      <c r="B342" s="346" t="s">
        <v>971</v>
      </c>
      <c r="C342" s="291" t="s">
        <v>194</v>
      </c>
      <c r="D342" s="338">
        <v>0</v>
      </c>
      <c r="E342" s="338">
        <v>0</v>
      </c>
      <c r="F342" s="338">
        <f t="shared" si="12"/>
        <v>0</v>
      </c>
      <c r="G342" s="356">
        <f t="shared" si="13"/>
        <v>0</v>
      </c>
      <c r="H342" s="338"/>
    </row>
    <row r="343" spans="1:8" x14ac:dyDescent="0.25">
      <c r="A343" s="283" t="s">
        <v>916</v>
      </c>
      <c r="B343" s="346" t="s">
        <v>972</v>
      </c>
      <c r="C343" s="291" t="s">
        <v>194</v>
      </c>
      <c r="D343" s="338">
        <v>0</v>
      </c>
      <c r="E343" s="338">
        <v>0</v>
      </c>
      <c r="F343" s="338">
        <f t="shared" si="12"/>
        <v>0</v>
      </c>
      <c r="G343" s="356">
        <f t="shared" si="13"/>
        <v>0</v>
      </c>
      <c r="H343" s="338"/>
    </row>
    <row r="344" spans="1:8" x14ac:dyDescent="0.25">
      <c r="A344" s="283" t="s">
        <v>883</v>
      </c>
      <c r="B344" s="286" t="s">
        <v>1019</v>
      </c>
      <c r="C344" s="291" t="s">
        <v>194</v>
      </c>
      <c r="D344" s="338">
        <v>837.50024854018261</v>
      </c>
      <c r="E344" s="338">
        <v>643.70545779999998</v>
      </c>
      <c r="F344" s="338">
        <f t="shared" si="12"/>
        <v>-193.79479074018263</v>
      </c>
      <c r="G344" s="356">
        <f t="shared" si="13"/>
        <v>-0.23139669639260352</v>
      </c>
      <c r="H344" s="338"/>
    </row>
    <row r="345" spans="1:8" x14ac:dyDescent="0.25">
      <c r="A345" s="283" t="s">
        <v>884</v>
      </c>
      <c r="B345" s="286" t="s">
        <v>1065</v>
      </c>
      <c r="C345" s="291" t="s">
        <v>36</v>
      </c>
      <c r="D345" s="338">
        <v>271.60000000000002</v>
      </c>
      <c r="E345" s="338">
        <v>269</v>
      </c>
      <c r="F345" s="338">
        <f t="shared" si="12"/>
        <v>-2.6000000000000227</v>
      </c>
      <c r="G345" s="356">
        <f t="shared" si="13"/>
        <v>-9.5729013254787273E-3</v>
      </c>
      <c r="H345" s="338"/>
    </row>
    <row r="346" spans="1:8" ht="31.5" x14ac:dyDescent="0.25">
      <c r="A346" s="283" t="s">
        <v>885</v>
      </c>
      <c r="B346" s="141" t="s">
        <v>1066</v>
      </c>
      <c r="C346" s="291" t="s">
        <v>36</v>
      </c>
      <c r="D346" s="338">
        <v>0</v>
      </c>
      <c r="E346" s="338">
        <v>0</v>
      </c>
      <c r="F346" s="338">
        <f t="shared" si="12"/>
        <v>0</v>
      </c>
      <c r="G346" s="356">
        <f t="shared" si="13"/>
        <v>0</v>
      </c>
      <c r="H346" s="338"/>
    </row>
    <row r="347" spans="1:8" x14ac:dyDescent="0.25">
      <c r="A347" s="283" t="s">
        <v>918</v>
      </c>
      <c r="B347" s="346" t="s">
        <v>971</v>
      </c>
      <c r="C347" s="291" t="s">
        <v>36</v>
      </c>
      <c r="D347" s="338">
        <v>0</v>
      </c>
      <c r="E347" s="338">
        <v>0</v>
      </c>
      <c r="F347" s="338">
        <f t="shared" si="12"/>
        <v>0</v>
      </c>
      <c r="G347" s="356">
        <f t="shared" si="13"/>
        <v>0</v>
      </c>
      <c r="H347" s="338"/>
    </row>
    <row r="348" spans="1:8" x14ac:dyDescent="0.25">
      <c r="A348" s="283" t="s">
        <v>919</v>
      </c>
      <c r="B348" s="346" t="s">
        <v>972</v>
      </c>
      <c r="C348" s="291" t="s">
        <v>36</v>
      </c>
      <c r="D348" s="338">
        <v>0</v>
      </c>
      <c r="E348" s="338">
        <v>0</v>
      </c>
      <c r="F348" s="338">
        <f t="shared" si="12"/>
        <v>0</v>
      </c>
      <c r="G348" s="356">
        <f t="shared" si="13"/>
        <v>0</v>
      </c>
      <c r="H348" s="338"/>
    </row>
    <row r="349" spans="1:8" x14ac:dyDescent="0.25">
      <c r="A349" s="283" t="s">
        <v>886</v>
      </c>
      <c r="B349" s="286" t="s">
        <v>974</v>
      </c>
      <c r="C349" s="291" t="s">
        <v>973</v>
      </c>
      <c r="D349" s="338">
        <v>63071</v>
      </c>
      <c r="E349" s="338">
        <v>62660.711044999996</v>
      </c>
      <c r="F349" s="338">
        <f t="shared" si="12"/>
        <v>-410.28895500000363</v>
      </c>
      <c r="G349" s="356">
        <f t="shared" si="13"/>
        <v>-6.5051918472832778E-3</v>
      </c>
      <c r="H349" s="338"/>
    </row>
    <row r="350" spans="1:8" ht="31.5" x14ac:dyDescent="0.25">
      <c r="A350" s="283" t="s">
        <v>887</v>
      </c>
      <c r="B350" s="286" t="s">
        <v>1026</v>
      </c>
      <c r="C350" s="291" t="s">
        <v>756</v>
      </c>
      <c r="D350" s="338">
        <f>D29-D63-D64-D57</f>
        <v>1857.9660134983369</v>
      </c>
      <c r="E350" s="338">
        <f>E29-E63-E64-E57</f>
        <v>798.83507081916048</v>
      </c>
      <c r="F350" s="338">
        <f t="shared" si="12"/>
        <v>-1059.1309426791763</v>
      </c>
      <c r="G350" s="356">
        <f t="shared" si="13"/>
        <v>-0.57004860960021231</v>
      </c>
      <c r="H350" s="338"/>
    </row>
    <row r="351" spans="1:8" ht="15.75" hidden="1" customHeight="1" outlineLevel="1" x14ac:dyDescent="0.25">
      <c r="A351" s="283" t="s">
        <v>591</v>
      </c>
      <c r="B351" s="313" t="s">
        <v>589</v>
      </c>
      <c r="C351" s="291" t="s">
        <v>289</v>
      </c>
      <c r="D351" s="338" t="s">
        <v>596</v>
      </c>
      <c r="E351" s="338" t="s">
        <v>596</v>
      </c>
      <c r="F351" s="338" t="e">
        <f t="shared" si="12"/>
        <v>#VALUE!</v>
      </c>
      <c r="G351" s="356">
        <f t="shared" si="13"/>
        <v>0</v>
      </c>
      <c r="H351" s="338" t="s">
        <v>596</v>
      </c>
    </row>
    <row r="352" spans="1:8" ht="15.75" hidden="1" customHeight="1" outlineLevel="1" x14ac:dyDescent="0.25">
      <c r="A352" s="283" t="s">
        <v>593</v>
      </c>
      <c r="B352" s="286" t="s">
        <v>635</v>
      </c>
      <c r="C352" s="291" t="s">
        <v>194</v>
      </c>
      <c r="D352" s="338"/>
      <c r="E352" s="338"/>
      <c r="F352" s="338">
        <f t="shared" si="12"/>
        <v>0</v>
      </c>
      <c r="G352" s="356">
        <f t="shared" si="13"/>
        <v>0</v>
      </c>
      <c r="H352" s="338"/>
    </row>
    <row r="353" spans="1:8" ht="15.75" hidden="1" customHeight="1" outlineLevel="1" x14ac:dyDescent="0.25">
      <c r="A353" s="283" t="s">
        <v>594</v>
      </c>
      <c r="B353" s="286" t="s">
        <v>636</v>
      </c>
      <c r="C353" s="291" t="s">
        <v>618</v>
      </c>
      <c r="D353" s="338"/>
      <c r="E353" s="338"/>
      <c r="F353" s="338">
        <f t="shared" si="12"/>
        <v>0</v>
      </c>
      <c r="G353" s="356">
        <f t="shared" si="13"/>
        <v>0</v>
      </c>
      <c r="H353" s="338"/>
    </row>
    <row r="354" spans="1:8" ht="47.25" hidden="1" customHeight="1" outlineLevel="1" x14ac:dyDescent="0.25">
      <c r="A354" s="283" t="s">
        <v>642</v>
      </c>
      <c r="B354" s="286" t="s">
        <v>975</v>
      </c>
      <c r="C354" s="291" t="s">
        <v>756</v>
      </c>
      <c r="D354" s="338"/>
      <c r="E354" s="338"/>
      <c r="F354" s="338">
        <f t="shared" si="12"/>
        <v>0</v>
      </c>
      <c r="G354" s="356">
        <f t="shared" si="13"/>
        <v>0</v>
      </c>
      <c r="H354" s="338"/>
    </row>
    <row r="355" spans="1:8" ht="31.5" hidden="1" customHeight="1" outlineLevel="1" x14ac:dyDescent="0.25">
      <c r="A355" s="283" t="s">
        <v>726</v>
      </c>
      <c r="B355" s="286" t="s">
        <v>1020</v>
      </c>
      <c r="C355" s="291" t="s">
        <v>756</v>
      </c>
      <c r="D355" s="338"/>
      <c r="E355" s="338"/>
      <c r="F355" s="338">
        <f t="shared" si="12"/>
        <v>0</v>
      </c>
      <c r="G355" s="356">
        <f t="shared" si="13"/>
        <v>0</v>
      </c>
      <c r="H355" s="338"/>
    </row>
    <row r="356" spans="1:8" ht="15.75" hidden="1" customHeight="1" outlineLevel="1" x14ac:dyDescent="0.25">
      <c r="A356" s="283" t="s">
        <v>595</v>
      </c>
      <c r="B356" s="313" t="s">
        <v>592</v>
      </c>
      <c r="C356" s="364" t="s">
        <v>289</v>
      </c>
      <c r="D356" s="338" t="s">
        <v>596</v>
      </c>
      <c r="E356" s="338" t="s">
        <v>596</v>
      </c>
      <c r="F356" s="338" t="e">
        <f t="shared" si="12"/>
        <v>#VALUE!</v>
      </c>
      <c r="G356" s="356">
        <f t="shared" si="13"/>
        <v>0</v>
      </c>
      <c r="H356" s="338" t="s">
        <v>596</v>
      </c>
    </row>
    <row r="357" spans="1:8" ht="18" hidden="1" customHeight="1" outlineLevel="1" x14ac:dyDescent="0.25">
      <c r="A357" s="283" t="s">
        <v>727</v>
      </c>
      <c r="B357" s="286" t="s">
        <v>745</v>
      </c>
      <c r="C357" s="291" t="s">
        <v>36</v>
      </c>
      <c r="D357" s="338"/>
      <c r="E357" s="338"/>
      <c r="F357" s="338">
        <f t="shared" si="12"/>
        <v>0</v>
      </c>
      <c r="G357" s="356">
        <f t="shared" si="13"/>
        <v>0</v>
      </c>
      <c r="H357" s="338"/>
    </row>
    <row r="358" spans="1:8" ht="47.25" hidden="1" customHeight="1" outlineLevel="1" x14ac:dyDescent="0.25">
      <c r="A358" s="283" t="s">
        <v>728</v>
      </c>
      <c r="B358" s="141" t="s">
        <v>888</v>
      </c>
      <c r="C358" s="291" t="s">
        <v>36</v>
      </c>
      <c r="D358" s="338"/>
      <c r="E358" s="338"/>
      <c r="F358" s="338">
        <f t="shared" si="12"/>
        <v>0</v>
      </c>
      <c r="G358" s="356">
        <f t="shared" si="13"/>
        <v>0</v>
      </c>
      <c r="H358" s="338"/>
    </row>
    <row r="359" spans="1:8" ht="47.25" hidden="1" customHeight="1" outlineLevel="1" x14ac:dyDescent="0.25">
      <c r="A359" s="283" t="s">
        <v>729</v>
      </c>
      <c r="B359" s="141" t="s">
        <v>889</v>
      </c>
      <c r="C359" s="291" t="s">
        <v>36</v>
      </c>
      <c r="D359" s="338"/>
      <c r="E359" s="338"/>
      <c r="F359" s="338">
        <f t="shared" si="12"/>
        <v>0</v>
      </c>
      <c r="G359" s="356">
        <f t="shared" si="13"/>
        <v>0</v>
      </c>
      <c r="H359" s="338"/>
    </row>
    <row r="360" spans="1:8" ht="31.5" hidden="1" customHeight="1" outlineLevel="1" x14ac:dyDescent="0.25">
      <c r="A360" s="283" t="s">
        <v>730</v>
      </c>
      <c r="B360" s="141" t="s">
        <v>639</v>
      </c>
      <c r="C360" s="291" t="s">
        <v>36</v>
      </c>
      <c r="D360" s="338"/>
      <c r="E360" s="338"/>
      <c r="F360" s="338">
        <f t="shared" si="12"/>
        <v>0</v>
      </c>
      <c r="G360" s="356">
        <f t="shared" si="13"/>
        <v>0</v>
      </c>
      <c r="H360" s="338"/>
    </row>
    <row r="361" spans="1:8" ht="15.75" hidden="1" customHeight="1" outlineLevel="1" x14ac:dyDescent="0.25">
      <c r="A361" s="283" t="s">
        <v>731</v>
      </c>
      <c r="B361" s="286" t="s">
        <v>744</v>
      </c>
      <c r="C361" s="291" t="s">
        <v>194</v>
      </c>
      <c r="D361" s="338"/>
      <c r="E361" s="338"/>
      <c r="F361" s="338">
        <f t="shared" si="12"/>
        <v>0</v>
      </c>
      <c r="G361" s="356">
        <f t="shared" si="13"/>
        <v>0</v>
      </c>
      <c r="H361" s="338"/>
    </row>
    <row r="362" spans="1:8" ht="31.5" hidden="1" customHeight="1" outlineLevel="1" x14ac:dyDescent="0.25">
      <c r="A362" s="283" t="s">
        <v>732</v>
      </c>
      <c r="B362" s="141" t="s">
        <v>640</v>
      </c>
      <c r="C362" s="291" t="s">
        <v>194</v>
      </c>
      <c r="D362" s="338"/>
      <c r="E362" s="338"/>
      <c r="F362" s="338">
        <f t="shared" si="12"/>
        <v>0</v>
      </c>
      <c r="G362" s="356">
        <f t="shared" si="13"/>
        <v>0</v>
      </c>
      <c r="H362" s="338"/>
    </row>
    <row r="363" spans="1:8" ht="15.75" hidden="1" customHeight="1" outlineLevel="1" x14ac:dyDescent="0.25">
      <c r="A363" s="283" t="s">
        <v>733</v>
      </c>
      <c r="B363" s="141" t="s">
        <v>641</v>
      </c>
      <c r="C363" s="291" t="s">
        <v>194</v>
      </c>
      <c r="D363" s="338"/>
      <c r="E363" s="338"/>
      <c r="F363" s="338">
        <f t="shared" si="12"/>
        <v>0</v>
      </c>
      <c r="G363" s="356">
        <f t="shared" si="13"/>
        <v>0</v>
      </c>
      <c r="H363" s="338"/>
    </row>
    <row r="364" spans="1:8" ht="31.5" hidden="1" customHeight="1" outlineLevel="1" x14ac:dyDescent="0.25">
      <c r="A364" s="283" t="s">
        <v>734</v>
      </c>
      <c r="B364" s="286" t="s">
        <v>743</v>
      </c>
      <c r="C364" s="291" t="s">
        <v>756</v>
      </c>
      <c r="D364" s="338"/>
      <c r="E364" s="338"/>
      <c r="F364" s="338">
        <f t="shared" si="12"/>
        <v>0</v>
      </c>
      <c r="G364" s="356">
        <f t="shared" si="13"/>
        <v>0</v>
      </c>
      <c r="H364" s="338"/>
    </row>
    <row r="365" spans="1:8" ht="15.75" hidden="1" customHeight="1" outlineLevel="1" x14ac:dyDescent="0.25">
      <c r="A365" s="283" t="s">
        <v>735</v>
      </c>
      <c r="B365" s="141" t="s">
        <v>637</v>
      </c>
      <c r="C365" s="291" t="s">
        <v>756</v>
      </c>
      <c r="D365" s="343"/>
      <c r="E365" s="343"/>
      <c r="F365" s="343">
        <f t="shared" si="12"/>
        <v>0</v>
      </c>
      <c r="G365" s="357">
        <f t="shared" si="13"/>
        <v>0</v>
      </c>
      <c r="H365" s="343"/>
    </row>
    <row r="366" spans="1:8" ht="15.75" hidden="1" customHeight="1" outlineLevel="1" x14ac:dyDescent="0.25">
      <c r="A366" s="283" t="s">
        <v>736</v>
      </c>
      <c r="B366" s="141" t="s">
        <v>638</v>
      </c>
      <c r="C366" s="291" t="s">
        <v>756</v>
      </c>
      <c r="D366" s="343"/>
      <c r="E366" s="343"/>
      <c r="F366" s="343">
        <f t="shared" si="12"/>
        <v>0</v>
      </c>
      <c r="G366" s="357">
        <f t="shared" si="13"/>
        <v>0</v>
      </c>
      <c r="H366" s="343"/>
    </row>
    <row r="367" spans="1:8" ht="16.5" collapsed="1" thickBot="1" x14ac:dyDescent="0.3">
      <c r="A367" s="288" t="s">
        <v>737</v>
      </c>
      <c r="B367" s="348" t="s">
        <v>890</v>
      </c>
      <c r="C367" s="292" t="s">
        <v>38</v>
      </c>
      <c r="D367" s="340">
        <v>1866</v>
      </c>
      <c r="E367" s="349">
        <v>2357.6999999999998</v>
      </c>
      <c r="F367" s="349">
        <f t="shared" si="12"/>
        <v>491.69999999999982</v>
      </c>
      <c r="G367" s="350">
        <f t="shared" si="13"/>
        <v>0.26350482315112528</v>
      </c>
      <c r="H367" s="349"/>
    </row>
    <row r="368" spans="1:8" ht="15.75" customHeight="1" x14ac:dyDescent="0.25">
      <c r="A368" s="388" t="s">
        <v>1113</v>
      </c>
      <c r="B368" s="389"/>
      <c r="C368" s="389"/>
      <c r="D368" s="389"/>
      <c r="E368" s="389"/>
      <c r="F368" s="389"/>
      <c r="G368" s="389"/>
      <c r="H368" s="389"/>
    </row>
    <row r="369" spans="1:8" ht="10.5" customHeight="1" thickBot="1" x14ac:dyDescent="0.3">
      <c r="A369" s="388"/>
      <c r="B369" s="389"/>
      <c r="C369" s="389"/>
      <c r="D369" s="389"/>
      <c r="E369" s="389"/>
      <c r="F369" s="389"/>
      <c r="G369" s="389"/>
      <c r="H369" s="389"/>
    </row>
    <row r="370" spans="1:8" ht="33" customHeight="1" x14ac:dyDescent="0.25">
      <c r="A370" s="384" t="s">
        <v>0</v>
      </c>
      <c r="B370" s="386" t="s">
        <v>1</v>
      </c>
      <c r="C370" s="381" t="s">
        <v>611</v>
      </c>
      <c r="D370" s="378" t="s">
        <v>1124</v>
      </c>
      <c r="E370" s="379"/>
      <c r="F370" s="392" t="s">
        <v>1119</v>
      </c>
      <c r="G370" s="379"/>
      <c r="H370" s="396" t="s">
        <v>1120</v>
      </c>
    </row>
    <row r="371" spans="1:8" ht="44.25" customHeight="1" x14ac:dyDescent="0.25">
      <c r="A371" s="385"/>
      <c r="B371" s="387"/>
      <c r="C371" s="382"/>
      <c r="D371" s="331" t="s">
        <v>1121</v>
      </c>
      <c r="E371" s="332" t="s">
        <v>1132</v>
      </c>
      <c r="F371" s="332" t="s">
        <v>1122</v>
      </c>
      <c r="G371" s="331" t="s">
        <v>1123</v>
      </c>
      <c r="H371" s="397"/>
    </row>
    <row r="372" spans="1:8" ht="16.5" thickBot="1" x14ac:dyDescent="0.3">
      <c r="A372" s="320">
        <v>1</v>
      </c>
      <c r="B372" s="319">
        <v>2</v>
      </c>
      <c r="C372" s="321">
        <v>3</v>
      </c>
      <c r="D372" s="322">
        <v>7</v>
      </c>
      <c r="E372" s="322">
        <v>8</v>
      </c>
      <c r="F372" s="322">
        <v>9</v>
      </c>
      <c r="G372" s="322">
        <v>10</v>
      </c>
      <c r="H372" s="322">
        <v>11</v>
      </c>
    </row>
    <row r="373" spans="1:8" ht="30.75" customHeight="1" x14ac:dyDescent="0.25">
      <c r="A373" s="398" t="s">
        <v>1093</v>
      </c>
      <c r="B373" s="399"/>
      <c r="C373" s="312" t="s">
        <v>756</v>
      </c>
      <c r="D373" s="325">
        <f>D374+D431</f>
        <v>55.124856399999999</v>
      </c>
      <c r="E373" s="325">
        <f>E374+E431</f>
        <v>850.64614486200003</v>
      </c>
      <c r="F373" s="325">
        <f t="shared" ref="F373:F436" si="14">E373-D373</f>
        <v>795.52128846200003</v>
      </c>
      <c r="G373" s="333">
        <f t="shared" ref="G373:G436" si="15">IFERROR(F373/D373,0)</f>
        <v>14.431262780795199</v>
      </c>
      <c r="H373" s="325"/>
    </row>
    <row r="374" spans="1:8" x14ac:dyDescent="0.25">
      <c r="A374" s="283" t="s">
        <v>16</v>
      </c>
      <c r="B374" s="153" t="s">
        <v>1067</v>
      </c>
      <c r="C374" s="291" t="s">
        <v>756</v>
      </c>
      <c r="D374" s="326">
        <f>D375+D399+D427+D428</f>
        <v>55.124856399999999</v>
      </c>
      <c r="E374" s="326">
        <f>E375+E399+E427+E428</f>
        <v>850.64614486200003</v>
      </c>
      <c r="F374" s="326">
        <f t="shared" si="14"/>
        <v>795.52128846200003</v>
      </c>
      <c r="G374" s="334">
        <f t="shared" si="15"/>
        <v>14.431262780795199</v>
      </c>
      <c r="H374" s="326"/>
    </row>
    <row r="375" spans="1:8" x14ac:dyDescent="0.25">
      <c r="A375" s="283" t="s">
        <v>17</v>
      </c>
      <c r="B375" s="286" t="s">
        <v>201</v>
      </c>
      <c r="C375" s="291" t="s">
        <v>756</v>
      </c>
      <c r="D375" s="326">
        <f>D376+D398</f>
        <v>55.124856399999999</v>
      </c>
      <c r="E375" s="326">
        <f>E376+E398</f>
        <v>9.4715699999999998</v>
      </c>
      <c r="F375" s="326">
        <f t="shared" si="14"/>
        <v>-45.653286399999999</v>
      </c>
      <c r="G375" s="334">
        <f t="shared" si="15"/>
        <v>-0.82817968846445833</v>
      </c>
      <c r="H375" s="326"/>
    </row>
    <row r="376" spans="1:8" ht="31.5" x14ac:dyDescent="0.25">
      <c r="A376" s="283" t="s">
        <v>202</v>
      </c>
      <c r="B376" s="141" t="s">
        <v>977</v>
      </c>
      <c r="C376" s="291" t="s">
        <v>756</v>
      </c>
      <c r="D376" s="326">
        <f>D382+D384+D389</f>
        <v>55.124856399999999</v>
      </c>
      <c r="E376" s="326">
        <f>E382+E384+E389</f>
        <v>9.4715699999999998</v>
      </c>
      <c r="F376" s="326">
        <f t="shared" si="14"/>
        <v>-45.653286399999999</v>
      </c>
      <c r="G376" s="334">
        <f t="shared" si="15"/>
        <v>-0.82817968846445833</v>
      </c>
      <c r="H376" s="326"/>
    </row>
    <row r="377" spans="1:8" ht="18.75" hidden="1" customHeight="1" outlineLevel="1" x14ac:dyDescent="0.25">
      <c r="A377" s="283" t="s">
        <v>597</v>
      </c>
      <c r="B377" s="287" t="s">
        <v>892</v>
      </c>
      <c r="C377" s="291" t="s">
        <v>756</v>
      </c>
      <c r="D377" s="326"/>
      <c r="E377" s="326"/>
      <c r="F377" s="326">
        <f t="shared" si="14"/>
        <v>0</v>
      </c>
      <c r="G377" s="334">
        <f t="shared" si="15"/>
        <v>0</v>
      </c>
      <c r="H377" s="326"/>
    </row>
    <row r="378" spans="1:8" ht="31.5" hidden="1" customHeight="1" outlineLevel="1" x14ac:dyDescent="0.25">
      <c r="A378" s="283" t="s">
        <v>932</v>
      </c>
      <c r="B378" s="293" t="s">
        <v>909</v>
      </c>
      <c r="C378" s="291" t="s">
        <v>756</v>
      </c>
      <c r="D378" s="326"/>
      <c r="E378" s="326"/>
      <c r="F378" s="326">
        <f t="shared" si="14"/>
        <v>0</v>
      </c>
      <c r="G378" s="334">
        <f t="shared" si="15"/>
        <v>0</v>
      </c>
      <c r="H378" s="326"/>
    </row>
    <row r="379" spans="1:8" ht="31.5" hidden="1" customHeight="1" outlineLevel="1" x14ac:dyDescent="0.25">
      <c r="A379" s="283" t="s">
        <v>933</v>
      </c>
      <c r="B379" s="293" t="s">
        <v>910</v>
      </c>
      <c r="C379" s="291" t="s">
        <v>756</v>
      </c>
      <c r="D379" s="326"/>
      <c r="E379" s="326"/>
      <c r="F379" s="326">
        <f t="shared" si="14"/>
        <v>0</v>
      </c>
      <c r="G379" s="334">
        <f t="shared" si="15"/>
        <v>0</v>
      </c>
      <c r="H379" s="326"/>
    </row>
    <row r="380" spans="1:8" ht="31.5" hidden="1" customHeight="1" outlineLevel="1" x14ac:dyDescent="0.25">
      <c r="A380" s="283" t="s">
        <v>978</v>
      </c>
      <c r="B380" s="293" t="s">
        <v>895</v>
      </c>
      <c r="C380" s="291" t="s">
        <v>756</v>
      </c>
      <c r="D380" s="326"/>
      <c r="E380" s="326"/>
      <c r="F380" s="326">
        <f t="shared" si="14"/>
        <v>0</v>
      </c>
      <c r="G380" s="334">
        <f t="shared" si="15"/>
        <v>0</v>
      </c>
      <c r="H380" s="326"/>
    </row>
    <row r="381" spans="1:8" ht="18.75" hidden="1" customHeight="1" outlineLevel="1" x14ac:dyDescent="0.25">
      <c r="A381" s="283" t="s">
        <v>598</v>
      </c>
      <c r="B381" s="287" t="s">
        <v>1086</v>
      </c>
      <c r="C381" s="291" t="s">
        <v>756</v>
      </c>
      <c r="D381" s="326"/>
      <c r="E381" s="326"/>
      <c r="F381" s="326">
        <f t="shared" si="14"/>
        <v>0</v>
      </c>
      <c r="G381" s="334">
        <f t="shared" si="15"/>
        <v>0</v>
      </c>
      <c r="H381" s="326"/>
    </row>
    <row r="382" spans="1:8" collapsed="1" x14ac:dyDescent="0.25">
      <c r="A382" s="283" t="s">
        <v>599</v>
      </c>
      <c r="B382" s="287" t="s">
        <v>893</v>
      </c>
      <c r="C382" s="291" t="s">
        <v>756</v>
      </c>
      <c r="D382" s="326">
        <v>0</v>
      </c>
      <c r="E382" s="326">
        <v>0</v>
      </c>
      <c r="F382" s="326">
        <f t="shared" si="14"/>
        <v>0</v>
      </c>
      <c r="G382" s="334">
        <f t="shared" si="15"/>
        <v>0</v>
      </c>
      <c r="H382" s="326"/>
    </row>
    <row r="383" spans="1:8" ht="18.75" hidden="1" customHeight="1" outlineLevel="1" x14ac:dyDescent="0.25">
      <c r="A383" s="283" t="s">
        <v>600</v>
      </c>
      <c r="B383" s="287" t="s">
        <v>1078</v>
      </c>
      <c r="C383" s="291" t="s">
        <v>756</v>
      </c>
      <c r="D383" s="326"/>
      <c r="E383" s="326"/>
      <c r="F383" s="326">
        <f t="shared" si="14"/>
        <v>0</v>
      </c>
      <c r="G383" s="334">
        <f t="shared" si="15"/>
        <v>0</v>
      </c>
      <c r="H383" s="326"/>
    </row>
    <row r="384" spans="1:8" collapsed="1" x14ac:dyDescent="0.25">
      <c r="A384" s="283" t="s">
        <v>601</v>
      </c>
      <c r="B384" s="287" t="s">
        <v>207</v>
      </c>
      <c r="C384" s="291" t="s">
        <v>756</v>
      </c>
      <c r="D384" s="326">
        <f>D385+D387</f>
        <v>55.124856399999999</v>
      </c>
      <c r="E384" s="326">
        <f>E385+E387</f>
        <v>9.4715699999999998</v>
      </c>
      <c r="F384" s="326">
        <f t="shared" si="14"/>
        <v>-45.653286399999999</v>
      </c>
      <c r="G384" s="334">
        <f t="shared" si="15"/>
        <v>-0.82817968846445833</v>
      </c>
      <c r="H384" s="326"/>
    </row>
    <row r="385" spans="1:8" ht="31.5" x14ac:dyDescent="0.25">
      <c r="A385" s="283" t="s">
        <v>979</v>
      </c>
      <c r="B385" s="293" t="s">
        <v>976</v>
      </c>
      <c r="C385" s="291" t="s">
        <v>756</v>
      </c>
      <c r="D385" s="326">
        <v>0</v>
      </c>
      <c r="E385" s="326"/>
      <c r="F385" s="326">
        <f t="shared" si="14"/>
        <v>0</v>
      </c>
      <c r="G385" s="334">
        <f t="shared" si="15"/>
        <v>0</v>
      </c>
      <c r="H385" s="326"/>
    </row>
    <row r="386" spans="1:8" x14ac:dyDescent="0.25">
      <c r="A386" s="283" t="s">
        <v>980</v>
      </c>
      <c r="B386" s="293" t="s">
        <v>1027</v>
      </c>
      <c r="C386" s="291" t="s">
        <v>756</v>
      </c>
      <c r="D386" s="326">
        <v>0</v>
      </c>
      <c r="E386" s="326"/>
      <c r="F386" s="326">
        <f t="shared" si="14"/>
        <v>0</v>
      </c>
      <c r="G386" s="334">
        <f t="shared" si="15"/>
        <v>0</v>
      </c>
      <c r="H386" s="326"/>
    </row>
    <row r="387" spans="1:8" x14ac:dyDescent="0.25">
      <c r="A387" s="283" t="s">
        <v>981</v>
      </c>
      <c r="B387" s="293" t="s">
        <v>738</v>
      </c>
      <c r="C387" s="291" t="s">
        <v>756</v>
      </c>
      <c r="D387" s="326">
        <f>D388</f>
        <v>55.124856399999999</v>
      </c>
      <c r="E387" s="326">
        <f>E388</f>
        <v>9.4715699999999998</v>
      </c>
      <c r="F387" s="326">
        <f t="shared" si="14"/>
        <v>-45.653286399999999</v>
      </c>
      <c r="G387" s="334">
        <f t="shared" si="15"/>
        <v>-0.82817968846445833</v>
      </c>
      <c r="H387" s="326"/>
    </row>
    <row r="388" spans="1:8" x14ac:dyDescent="0.25">
      <c r="A388" s="283" t="s">
        <v>982</v>
      </c>
      <c r="B388" s="293" t="s">
        <v>1027</v>
      </c>
      <c r="C388" s="291" t="s">
        <v>756</v>
      </c>
      <c r="D388" s="326">
        <v>55.124856399999999</v>
      </c>
      <c r="E388" s="326">
        <v>9.4715699999999998</v>
      </c>
      <c r="F388" s="326">
        <f t="shared" si="14"/>
        <v>-45.653286399999999</v>
      </c>
      <c r="G388" s="334">
        <f t="shared" si="15"/>
        <v>-0.82817968846445833</v>
      </c>
      <c r="H388" s="326"/>
    </row>
    <row r="389" spans="1:8" x14ac:dyDescent="0.25">
      <c r="A389" s="283" t="s">
        <v>602</v>
      </c>
      <c r="B389" s="287" t="s">
        <v>894</v>
      </c>
      <c r="C389" s="291" t="s">
        <v>756</v>
      </c>
      <c r="D389" s="326">
        <v>0</v>
      </c>
      <c r="E389" s="326">
        <v>0</v>
      </c>
      <c r="F389" s="326">
        <f t="shared" si="14"/>
        <v>0</v>
      </c>
      <c r="G389" s="334">
        <f t="shared" si="15"/>
        <v>0</v>
      </c>
      <c r="H389" s="326"/>
    </row>
    <row r="390" spans="1:8" ht="18.75" hidden="1" customHeight="1" outlineLevel="1" x14ac:dyDescent="0.25">
      <c r="A390" s="283" t="s">
        <v>623</v>
      </c>
      <c r="B390" s="287" t="s">
        <v>1083</v>
      </c>
      <c r="C390" s="291" t="s">
        <v>756</v>
      </c>
      <c r="D390" s="326"/>
      <c r="E390" s="326"/>
      <c r="F390" s="326">
        <f t="shared" si="14"/>
        <v>0</v>
      </c>
      <c r="G390" s="334">
        <f t="shared" si="15"/>
        <v>0</v>
      </c>
      <c r="H390" s="326"/>
    </row>
    <row r="391" spans="1:8" ht="31.5" hidden="1" customHeight="1" outlineLevel="1" x14ac:dyDescent="0.25">
      <c r="A391" s="283" t="s">
        <v>921</v>
      </c>
      <c r="B391" s="287" t="s">
        <v>1068</v>
      </c>
      <c r="C391" s="291" t="s">
        <v>756</v>
      </c>
      <c r="D391" s="326"/>
      <c r="E391" s="326"/>
      <c r="F391" s="326">
        <f t="shared" si="14"/>
        <v>0</v>
      </c>
      <c r="G391" s="334">
        <f t="shared" si="15"/>
        <v>0</v>
      </c>
      <c r="H391" s="326"/>
    </row>
    <row r="392" spans="1:8" ht="18" hidden="1" customHeight="1" outlineLevel="1" x14ac:dyDescent="0.25">
      <c r="A392" s="283" t="s">
        <v>983</v>
      </c>
      <c r="B392" s="293" t="s">
        <v>650</v>
      </c>
      <c r="C392" s="291" t="s">
        <v>756</v>
      </c>
      <c r="D392" s="326"/>
      <c r="E392" s="326"/>
      <c r="F392" s="326">
        <f t="shared" si="14"/>
        <v>0</v>
      </c>
      <c r="G392" s="334">
        <f t="shared" si="15"/>
        <v>0</v>
      </c>
      <c r="H392" s="326"/>
    </row>
    <row r="393" spans="1:8" ht="18" hidden="1" customHeight="1" outlineLevel="1" x14ac:dyDescent="0.25">
      <c r="A393" s="283" t="s">
        <v>984</v>
      </c>
      <c r="B393" s="351" t="s">
        <v>638</v>
      </c>
      <c r="C393" s="291" t="s">
        <v>756</v>
      </c>
      <c r="D393" s="326"/>
      <c r="E393" s="326"/>
      <c r="F393" s="326">
        <f t="shared" si="14"/>
        <v>0</v>
      </c>
      <c r="G393" s="334">
        <f t="shared" si="15"/>
        <v>0</v>
      </c>
      <c r="H393" s="326"/>
    </row>
    <row r="394" spans="1:8" ht="31.5" hidden="1" customHeight="1" outlineLevel="1" x14ac:dyDescent="0.25">
      <c r="A394" s="283" t="s">
        <v>204</v>
      </c>
      <c r="B394" s="141" t="s">
        <v>1023</v>
      </c>
      <c r="C394" s="291" t="s">
        <v>756</v>
      </c>
      <c r="D394" s="326"/>
      <c r="E394" s="326"/>
      <c r="F394" s="326">
        <f t="shared" si="14"/>
        <v>0</v>
      </c>
      <c r="G394" s="334">
        <f t="shared" si="15"/>
        <v>0</v>
      </c>
      <c r="H394" s="326"/>
    </row>
    <row r="395" spans="1:8" ht="31.5" hidden="1" customHeight="1" outlineLevel="1" x14ac:dyDescent="0.25">
      <c r="A395" s="283" t="s">
        <v>985</v>
      </c>
      <c r="B395" s="287" t="s">
        <v>909</v>
      </c>
      <c r="C395" s="291" t="s">
        <v>756</v>
      </c>
      <c r="D395" s="326"/>
      <c r="E395" s="326"/>
      <c r="F395" s="326">
        <f t="shared" si="14"/>
        <v>0</v>
      </c>
      <c r="G395" s="334">
        <f t="shared" si="15"/>
        <v>0</v>
      </c>
      <c r="H395" s="326"/>
    </row>
    <row r="396" spans="1:8" ht="31.5" hidden="1" customHeight="1" outlineLevel="1" x14ac:dyDescent="0.25">
      <c r="A396" s="283" t="s">
        <v>986</v>
      </c>
      <c r="B396" s="287" t="s">
        <v>910</v>
      </c>
      <c r="C396" s="291" t="s">
        <v>756</v>
      </c>
      <c r="D396" s="326"/>
      <c r="E396" s="326"/>
      <c r="F396" s="326">
        <f t="shared" si="14"/>
        <v>0</v>
      </c>
      <c r="G396" s="334">
        <f t="shared" si="15"/>
        <v>0</v>
      </c>
      <c r="H396" s="326"/>
    </row>
    <row r="397" spans="1:8" ht="31.5" hidden="1" customHeight="1" outlineLevel="1" x14ac:dyDescent="0.25">
      <c r="A397" s="283" t="s">
        <v>987</v>
      </c>
      <c r="B397" s="287" t="s">
        <v>895</v>
      </c>
      <c r="C397" s="291" t="s">
        <v>756</v>
      </c>
      <c r="D397" s="326"/>
      <c r="E397" s="326"/>
      <c r="F397" s="326">
        <f t="shared" si="14"/>
        <v>0</v>
      </c>
      <c r="G397" s="334">
        <f t="shared" si="15"/>
        <v>0</v>
      </c>
      <c r="H397" s="326"/>
    </row>
    <row r="398" spans="1:8" collapsed="1" x14ac:dyDescent="0.25">
      <c r="A398" s="283" t="s">
        <v>206</v>
      </c>
      <c r="B398" s="141" t="s">
        <v>501</v>
      </c>
      <c r="C398" s="291" t="s">
        <v>756</v>
      </c>
      <c r="D398" s="326">
        <f>D376-D382-D384-D389</f>
        <v>0</v>
      </c>
      <c r="E398" s="326">
        <f>E376-E382-E384-E389</f>
        <v>0</v>
      </c>
      <c r="F398" s="326">
        <f t="shared" si="14"/>
        <v>0</v>
      </c>
      <c r="G398" s="334">
        <f t="shared" si="15"/>
        <v>0</v>
      </c>
      <c r="H398" s="326"/>
    </row>
    <row r="399" spans="1:8" x14ac:dyDescent="0.25">
      <c r="A399" s="283" t="s">
        <v>18</v>
      </c>
      <c r="B399" s="286" t="s">
        <v>1069</v>
      </c>
      <c r="C399" s="291" t="s">
        <v>756</v>
      </c>
      <c r="D399" s="326">
        <f>D400+D413+D414</f>
        <v>0</v>
      </c>
      <c r="E399" s="326">
        <f>E400+E413+E414</f>
        <v>39.596286497932205</v>
      </c>
      <c r="F399" s="326">
        <f t="shared" si="14"/>
        <v>39.596286497932205</v>
      </c>
      <c r="G399" s="334">
        <f t="shared" si="15"/>
        <v>0</v>
      </c>
      <c r="H399" s="326"/>
    </row>
    <row r="400" spans="1:8" x14ac:dyDescent="0.25">
      <c r="A400" s="283" t="s">
        <v>216</v>
      </c>
      <c r="B400" s="141" t="s">
        <v>1070</v>
      </c>
      <c r="C400" s="291" t="s">
        <v>756</v>
      </c>
      <c r="D400" s="326">
        <f>D406+D408</f>
        <v>0</v>
      </c>
      <c r="E400" s="326">
        <v>39.596286497932205</v>
      </c>
      <c r="F400" s="326">
        <f t="shared" si="14"/>
        <v>39.596286497932205</v>
      </c>
      <c r="G400" s="334">
        <f t="shared" si="15"/>
        <v>0</v>
      </c>
      <c r="H400" s="326"/>
    </row>
    <row r="401" spans="1:8" ht="18.75" hidden="1" customHeight="1" outlineLevel="1" x14ac:dyDescent="0.25">
      <c r="A401" s="283" t="s">
        <v>603</v>
      </c>
      <c r="B401" s="287" t="s">
        <v>752</v>
      </c>
      <c r="C401" s="291" t="s">
        <v>756</v>
      </c>
      <c r="D401" s="326"/>
      <c r="E401" s="326"/>
      <c r="F401" s="326">
        <f t="shared" si="14"/>
        <v>0</v>
      </c>
      <c r="G401" s="334">
        <f t="shared" si="15"/>
        <v>0</v>
      </c>
      <c r="H401" s="326"/>
    </row>
    <row r="402" spans="1:8" ht="31.5" hidden="1" customHeight="1" outlineLevel="1" x14ac:dyDescent="0.25">
      <c r="A402" s="283" t="s">
        <v>934</v>
      </c>
      <c r="B402" s="287" t="s">
        <v>909</v>
      </c>
      <c r="C402" s="291" t="s">
        <v>756</v>
      </c>
      <c r="D402" s="326"/>
      <c r="E402" s="326"/>
      <c r="F402" s="326">
        <f t="shared" si="14"/>
        <v>0</v>
      </c>
      <c r="G402" s="334">
        <f t="shared" si="15"/>
        <v>0</v>
      </c>
      <c r="H402" s="326"/>
    </row>
    <row r="403" spans="1:8" ht="31.5" hidden="1" customHeight="1" outlineLevel="1" x14ac:dyDescent="0.25">
      <c r="A403" s="283" t="s">
        <v>935</v>
      </c>
      <c r="B403" s="287" t="s">
        <v>910</v>
      </c>
      <c r="C403" s="291" t="s">
        <v>756</v>
      </c>
      <c r="D403" s="326"/>
      <c r="E403" s="326"/>
      <c r="F403" s="326">
        <f t="shared" si="14"/>
        <v>0</v>
      </c>
      <c r="G403" s="334">
        <f t="shared" si="15"/>
        <v>0</v>
      </c>
      <c r="H403" s="326"/>
    </row>
    <row r="404" spans="1:8" ht="31.5" hidden="1" customHeight="1" outlineLevel="1" x14ac:dyDescent="0.25">
      <c r="A404" s="283" t="s">
        <v>988</v>
      </c>
      <c r="B404" s="287" t="s">
        <v>895</v>
      </c>
      <c r="C404" s="291" t="s">
        <v>756</v>
      </c>
      <c r="D404" s="326"/>
      <c r="E404" s="326"/>
      <c r="F404" s="326">
        <f t="shared" si="14"/>
        <v>0</v>
      </c>
      <c r="G404" s="334">
        <f t="shared" si="15"/>
        <v>0</v>
      </c>
      <c r="H404" s="326"/>
    </row>
    <row r="405" spans="1:8" ht="18.75" hidden="1" customHeight="1" outlineLevel="1" x14ac:dyDescent="0.25">
      <c r="A405" s="283" t="s">
        <v>604</v>
      </c>
      <c r="B405" s="287" t="s">
        <v>1082</v>
      </c>
      <c r="C405" s="291" t="s">
        <v>756</v>
      </c>
      <c r="D405" s="326"/>
      <c r="E405" s="326"/>
      <c r="F405" s="326">
        <f t="shared" si="14"/>
        <v>0</v>
      </c>
      <c r="G405" s="334">
        <f t="shared" si="15"/>
        <v>0</v>
      </c>
      <c r="H405" s="326"/>
    </row>
    <row r="406" spans="1:8" collapsed="1" x14ac:dyDescent="0.25">
      <c r="A406" s="283" t="s">
        <v>605</v>
      </c>
      <c r="B406" s="287" t="s">
        <v>753</v>
      </c>
      <c r="C406" s="291" t="s">
        <v>756</v>
      </c>
      <c r="D406" s="326">
        <v>0</v>
      </c>
      <c r="E406" s="326">
        <f>E400</f>
        <v>39.596286497932205</v>
      </c>
      <c r="F406" s="326">
        <f t="shared" si="14"/>
        <v>39.596286497932205</v>
      </c>
      <c r="G406" s="334">
        <f t="shared" si="15"/>
        <v>0</v>
      </c>
      <c r="H406" s="326"/>
    </row>
    <row r="407" spans="1:8" ht="18.75" hidden="1" customHeight="1" outlineLevel="1" x14ac:dyDescent="0.25">
      <c r="A407" s="283" t="s">
        <v>606</v>
      </c>
      <c r="B407" s="287" t="s">
        <v>1076</v>
      </c>
      <c r="C407" s="291" t="s">
        <v>756</v>
      </c>
      <c r="D407" s="326" t="s">
        <v>289</v>
      </c>
      <c r="E407" s="326"/>
      <c r="F407" s="326" t="e">
        <f t="shared" si="14"/>
        <v>#VALUE!</v>
      </c>
      <c r="G407" s="334">
        <f t="shared" si="15"/>
        <v>0</v>
      </c>
      <c r="H407" s="326"/>
    </row>
    <row r="408" spans="1:8" collapsed="1" x14ac:dyDescent="0.25">
      <c r="A408" s="283" t="s">
        <v>607</v>
      </c>
      <c r="B408" s="287" t="s">
        <v>755</v>
      </c>
      <c r="C408" s="291" t="s">
        <v>756</v>
      </c>
      <c r="D408" s="326">
        <v>0</v>
      </c>
      <c r="E408" s="326"/>
      <c r="F408" s="326">
        <f t="shared" si="14"/>
        <v>0</v>
      </c>
      <c r="G408" s="334">
        <f t="shared" si="15"/>
        <v>0</v>
      </c>
      <c r="H408" s="326"/>
    </row>
    <row r="409" spans="1:8" ht="18.75" hidden="1" customHeight="1" outlineLevel="1" x14ac:dyDescent="0.25">
      <c r="A409" s="283" t="s">
        <v>608</v>
      </c>
      <c r="B409" s="287" t="s">
        <v>1083</v>
      </c>
      <c r="C409" s="291" t="s">
        <v>756</v>
      </c>
      <c r="D409" s="326"/>
      <c r="E409" s="326"/>
      <c r="F409" s="326">
        <f t="shared" si="14"/>
        <v>0</v>
      </c>
      <c r="G409" s="334">
        <f t="shared" si="15"/>
        <v>0</v>
      </c>
      <c r="H409" s="326"/>
    </row>
    <row r="410" spans="1:8" ht="31.5" hidden="1" customHeight="1" outlineLevel="1" x14ac:dyDescent="0.25">
      <c r="A410" s="283" t="s">
        <v>624</v>
      </c>
      <c r="B410" s="287" t="s">
        <v>1058</v>
      </c>
      <c r="C410" s="291" t="s">
        <v>756</v>
      </c>
      <c r="D410" s="326"/>
      <c r="E410" s="326"/>
      <c r="F410" s="326">
        <f t="shared" si="14"/>
        <v>0</v>
      </c>
      <c r="G410" s="334">
        <f t="shared" si="15"/>
        <v>0</v>
      </c>
      <c r="H410" s="326"/>
    </row>
    <row r="411" spans="1:8" ht="18.75" hidden="1" customHeight="1" outlineLevel="1" x14ac:dyDescent="0.25">
      <c r="A411" s="283" t="s">
        <v>989</v>
      </c>
      <c r="B411" s="293" t="s">
        <v>650</v>
      </c>
      <c r="C411" s="291" t="s">
        <v>756</v>
      </c>
      <c r="D411" s="326"/>
      <c r="E411" s="326"/>
      <c r="F411" s="326">
        <f t="shared" si="14"/>
        <v>0</v>
      </c>
      <c r="G411" s="334">
        <f t="shared" si="15"/>
        <v>0</v>
      </c>
      <c r="H411" s="326"/>
    </row>
    <row r="412" spans="1:8" ht="18.75" hidden="1" customHeight="1" outlineLevel="1" x14ac:dyDescent="0.25">
      <c r="A412" s="283" t="s">
        <v>990</v>
      </c>
      <c r="B412" s="351" t="s">
        <v>638</v>
      </c>
      <c r="C412" s="291" t="s">
        <v>756</v>
      </c>
      <c r="D412" s="326"/>
      <c r="E412" s="326"/>
      <c r="F412" s="326">
        <f t="shared" si="14"/>
        <v>0</v>
      </c>
      <c r="G412" s="334">
        <f t="shared" si="15"/>
        <v>0</v>
      </c>
      <c r="H412" s="326"/>
    </row>
    <row r="413" spans="1:8" collapsed="1" x14ac:dyDescent="0.25">
      <c r="A413" s="283" t="s">
        <v>217</v>
      </c>
      <c r="B413" s="141" t="s">
        <v>1024</v>
      </c>
      <c r="C413" s="291" t="s">
        <v>756</v>
      </c>
      <c r="D413" s="326"/>
      <c r="E413" s="326"/>
      <c r="F413" s="326">
        <f t="shared" si="14"/>
        <v>0</v>
      </c>
      <c r="G413" s="334">
        <f t="shared" si="15"/>
        <v>0</v>
      </c>
      <c r="H413" s="326"/>
    </row>
    <row r="414" spans="1:8" x14ac:dyDescent="0.25">
      <c r="A414" s="283" t="s">
        <v>219</v>
      </c>
      <c r="B414" s="141" t="s">
        <v>797</v>
      </c>
      <c r="C414" s="291" t="s">
        <v>756</v>
      </c>
      <c r="D414" s="326">
        <f>D420+D422</f>
        <v>0</v>
      </c>
      <c r="E414" s="326">
        <f>E420+E422</f>
        <v>0</v>
      </c>
      <c r="F414" s="326">
        <f t="shared" si="14"/>
        <v>0</v>
      </c>
      <c r="G414" s="334">
        <f t="shared" si="15"/>
        <v>0</v>
      </c>
      <c r="H414" s="326"/>
    </row>
    <row r="415" spans="1:8" ht="18.75" hidden="1" customHeight="1" outlineLevel="1" x14ac:dyDescent="0.25">
      <c r="A415" s="283" t="s">
        <v>628</v>
      </c>
      <c r="B415" s="287" t="s">
        <v>752</v>
      </c>
      <c r="C415" s="291" t="s">
        <v>756</v>
      </c>
      <c r="D415" s="326"/>
      <c r="E415" s="326"/>
      <c r="F415" s="326">
        <f t="shared" si="14"/>
        <v>0</v>
      </c>
      <c r="G415" s="334">
        <f t="shared" si="15"/>
        <v>0</v>
      </c>
      <c r="H415" s="326"/>
    </row>
    <row r="416" spans="1:8" ht="31.5" hidden="1" customHeight="1" outlineLevel="1" x14ac:dyDescent="0.25">
      <c r="A416" s="283" t="s">
        <v>936</v>
      </c>
      <c r="B416" s="287" t="s">
        <v>909</v>
      </c>
      <c r="C416" s="291" t="s">
        <v>756</v>
      </c>
      <c r="D416" s="326"/>
      <c r="E416" s="326"/>
      <c r="F416" s="326">
        <f t="shared" si="14"/>
        <v>0</v>
      </c>
      <c r="G416" s="334">
        <f t="shared" si="15"/>
        <v>0</v>
      </c>
      <c r="H416" s="326"/>
    </row>
    <row r="417" spans="1:8" ht="31.5" hidden="1" customHeight="1" outlineLevel="1" x14ac:dyDescent="0.25">
      <c r="A417" s="283" t="s">
        <v>937</v>
      </c>
      <c r="B417" s="287" t="s">
        <v>910</v>
      </c>
      <c r="C417" s="291" t="s">
        <v>756</v>
      </c>
      <c r="D417" s="326"/>
      <c r="E417" s="326"/>
      <c r="F417" s="326">
        <f t="shared" si="14"/>
        <v>0</v>
      </c>
      <c r="G417" s="334">
        <f t="shared" si="15"/>
        <v>0</v>
      </c>
      <c r="H417" s="326"/>
    </row>
    <row r="418" spans="1:8" ht="31.5" hidden="1" customHeight="1" outlineLevel="1" x14ac:dyDescent="0.25">
      <c r="A418" s="283" t="s">
        <v>991</v>
      </c>
      <c r="B418" s="287" t="s">
        <v>895</v>
      </c>
      <c r="C418" s="291" t="s">
        <v>756</v>
      </c>
      <c r="D418" s="326"/>
      <c r="E418" s="326"/>
      <c r="F418" s="326">
        <f t="shared" si="14"/>
        <v>0</v>
      </c>
      <c r="G418" s="334">
        <f t="shared" si="15"/>
        <v>0</v>
      </c>
      <c r="H418" s="326"/>
    </row>
    <row r="419" spans="1:8" ht="18.75" hidden="1" customHeight="1" outlineLevel="1" x14ac:dyDescent="0.25">
      <c r="A419" s="283" t="s">
        <v>629</v>
      </c>
      <c r="B419" s="287" t="s">
        <v>1082</v>
      </c>
      <c r="C419" s="291" t="s">
        <v>756</v>
      </c>
      <c r="D419" s="326"/>
      <c r="E419" s="326"/>
      <c r="F419" s="326">
        <f t="shared" si="14"/>
        <v>0</v>
      </c>
      <c r="G419" s="334">
        <f t="shared" si="15"/>
        <v>0</v>
      </c>
      <c r="H419" s="326"/>
    </row>
    <row r="420" spans="1:8" collapsed="1" x14ac:dyDescent="0.25">
      <c r="A420" s="283" t="s">
        <v>630</v>
      </c>
      <c r="B420" s="287" t="s">
        <v>753</v>
      </c>
      <c r="C420" s="291" t="s">
        <v>756</v>
      </c>
      <c r="D420" s="326">
        <v>0</v>
      </c>
      <c r="E420" s="326">
        <v>0</v>
      </c>
      <c r="F420" s="326">
        <f t="shared" si="14"/>
        <v>0</v>
      </c>
      <c r="G420" s="334">
        <f t="shared" si="15"/>
        <v>0</v>
      </c>
      <c r="H420" s="326"/>
    </row>
    <row r="421" spans="1:8" ht="18.75" hidden="1" customHeight="1" outlineLevel="1" x14ac:dyDescent="0.25">
      <c r="A421" s="283" t="s">
        <v>631</v>
      </c>
      <c r="B421" s="287" t="s">
        <v>1076</v>
      </c>
      <c r="C421" s="291" t="s">
        <v>756</v>
      </c>
      <c r="D421" s="326" t="s">
        <v>289</v>
      </c>
      <c r="E421" s="326"/>
      <c r="F421" s="326" t="e">
        <f t="shared" si="14"/>
        <v>#VALUE!</v>
      </c>
      <c r="G421" s="334">
        <f t="shared" si="15"/>
        <v>0</v>
      </c>
      <c r="H421" s="326"/>
    </row>
    <row r="422" spans="1:8" collapsed="1" x14ac:dyDescent="0.25">
      <c r="A422" s="283" t="s">
        <v>632</v>
      </c>
      <c r="B422" s="287" t="s">
        <v>755</v>
      </c>
      <c r="C422" s="291" t="s">
        <v>756</v>
      </c>
      <c r="D422" s="326">
        <v>0</v>
      </c>
      <c r="E422" s="326">
        <v>0</v>
      </c>
      <c r="F422" s="326">
        <f t="shared" si="14"/>
        <v>0</v>
      </c>
      <c r="G422" s="334">
        <f t="shared" si="15"/>
        <v>0</v>
      </c>
      <c r="H422" s="326"/>
    </row>
    <row r="423" spans="1:8" ht="18.75" hidden="1" customHeight="1" outlineLevel="1" x14ac:dyDescent="0.25">
      <c r="A423" s="283" t="s">
        <v>633</v>
      </c>
      <c r="B423" s="287" t="s">
        <v>1083</v>
      </c>
      <c r="C423" s="291" t="s">
        <v>756</v>
      </c>
      <c r="D423" s="326"/>
      <c r="E423" s="326"/>
      <c r="F423" s="326">
        <f t="shared" si="14"/>
        <v>0</v>
      </c>
      <c r="G423" s="334">
        <f t="shared" si="15"/>
        <v>0</v>
      </c>
      <c r="H423" s="326"/>
    </row>
    <row r="424" spans="1:8" ht="31.5" hidden="1" customHeight="1" outlineLevel="1" x14ac:dyDescent="0.25">
      <c r="A424" s="283" t="s">
        <v>634</v>
      </c>
      <c r="B424" s="287" t="s">
        <v>1058</v>
      </c>
      <c r="C424" s="291" t="s">
        <v>756</v>
      </c>
      <c r="D424" s="326"/>
      <c r="E424" s="326"/>
      <c r="F424" s="326">
        <f t="shared" si="14"/>
        <v>0</v>
      </c>
      <c r="G424" s="334">
        <f t="shared" si="15"/>
        <v>0</v>
      </c>
      <c r="H424" s="326"/>
    </row>
    <row r="425" spans="1:8" ht="18.75" hidden="1" customHeight="1" outlineLevel="1" x14ac:dyDescent="0.25">
      <c r="A425" s="283" t="s">
        <v>992</v>
      </c>
      <c r="B425" s="351" t="s">
        <v>650</v>
      </c>
      <c r="C425" s="291" t="s">
        <v>756</v>
      </c>
      <c r="D425" s="326"/>
      <c r="E425" s="326"/>
      <c r="F425" s="326">
        <f t="shared" si="14"/>
        <v>0</v>
      </c>
      <c r="G425" s="334">
        <f t="shared" si="15"/>
        <v>0</v>
      </c>
      <c r="H425" s="326"/>
    </row>
    <row r="426" spans="1:8" ht="18.75" hidden="1" customHeight="1" outlineLevel="1" x14ac:dyDescent="0.25">
      <c r="A426" s="283" t="s">
        <v>993</v>
      </c>
      <c r="B426" s="351" t="s">
        <v>638</v>
      </c>
      <c r="C426" s="291" t="s">
        <v>756</v>
      </c>
      <c r="D426" s="326"/>
      <c r="E426" s="326"/>
      <c r="F426" s="326">
        <f t="shared" si="14"/>
        <v>0</v>
      </c>
      <c r="G426" s="334">
        <f t="shared" si="15"/>
        <v>0</v>
      </c>
      <c r="H426" s="326"/>
    </row>
    <row r="427" spans="1:8" collapsed="1" x14ac:dyDescent="0.25">
      <c r="A427" s="283" t="s">
        <v>21</v>
      </c>
      <c r="B427" s="286" t="s">
        <v>994</v>
      </c>
      <c r="C427" s="291" t="s">
        <v>756</v>
      </c>
      <c r="D427" s="326">
        <v>0</v>
      </c>
      <c r="E427" s="326">
        <v>4.9112883640677971</v>
      </c>
      <c r="F427" s="326">
        <f t="shared" si="14"/>
        <v>4.9112883640677971</v>
      </c>
      <c r="G427" s="334">
        <f t="shared" si="15"/>
        <v>0</v>
      </c>
      <c r="H427" s="326"/>
    </row>
    <row r="428" spans="1:8" x14ac:dyDescent="0.25">
      <c r="A428" s="283" t="s">
        <v>39</v>
      </c>
      <c r="B428" s="286" t="s">
        <v>328</v>
      </c>
      <c r="C428" s="291" t="s">
        <v>756</v>
      </c>
      <c r="D428" s="326">
        <v>0</v>
      </c>
      <c r="E428" s="326">
        <f>E429</f>
        <v>796.66700000000003</v>
      </c>
      <c r="F428" s="326">
        <f t="shared" si="14"/>
        <v>796.66700000000003</v>
      </c>
      <c r="G428" s="334">
        <f t="shared" si="15"/>
        <v>0</v>
      </c>
      <c r="H428" s="326"/>
    </row>
    <row r="429" spans="1:8" x14ac:dyDescent="0.25">
      <c r="A429" s="283" t="s">
        <v>74</v>
      </c>
      <c r="B429" s="141" t="s">
        <v>922</v>
      </c>
      <c r="C429" s="291" t="s">
        <v>756</v>
      </c>
      <c r="D429" s="326">
        <v>0</v>
      </c>
      <c r="E429" s="326">
        <v>796.66700000000003</v>
      </c>
      <c r="F429" s="326">
        <f t="shared" si="14"/>
        <v>796.66700000000003</v>
      </c>
      <c r="G429" s="334">
        <f t="shared" si="15"/>
        <v>0</v>
      </c>
      <c r="H429" s="326"/>
    </row>
    <row r="430" spans="1:8" x14ac:dyDescent="0.25">
      <c r="A430" s="283" t="s">
        <v>625</v>
      </c>
      <c r="B430" s="141" t="s">
        <v>626</v>
      </c>
      <c r="C430" s="291" t="s">
        <v>756</v>
      </c>
      <c r="D430" s="326">
        <f>D428-D429</f>
        <v>0</v>
      </c>
      <c r="E430" s="326">
        <v>0</v>
      </c>
      <c r="F430" s="326">
        <f t="shared" si="14"/>
        <v>0</v>
      </c>
      <c r="G430" s="334">
        <f t="shared" si="15"/>
        <v>0</v>
      </c>
      <c r="H430" s="326"/>
    </row>
    <row r="431" spans="1:8" x14ac:dyDescent="0.25">
      <c r="A431" s="283" t="s">
        <v>19</v>
      </c>
      <c r="B431" s="153" t="s">
        <v>224</v>
      </c>
      <c r="C431" s="291" t="s">
        <v>756</v>
      </c>
      <c r="D431" s="326">
        <f>D432+D433+D434+D435+D436+D441+D442</f>
        <v>0</v>
      </c>
      <c r="E431" s="326"/>
      <c r="F431" s="326">
        <f t="shared" si="14"/>
        <v>0</v>
      </c>
      <c r="G431" s="334">
        <f t="shared" si="15"/>
        <v>0</v>
      </c>
      <c r="H431" s="326"/>
    </row>
    <row r="432" spans="1:8" x14ac:dyDescent="0.25">
      <c r="A432" s="283" t="s">
        <v>23</v>
      </c>
      <c r="B432" s="286" t="s">
        <v>225</v>
      </c>
      <c r="C432" s="291" t="s">
        <v>756</v>
      </c>
      <c r="D432" s="326">
        <v>0</v>
      </c>
      <c r="E432" s="326"/>
      <c r="F432" s="326">
        <f t="shared" si="14"/>
        <v>0</v>
      </c>
      <c r="G432" s="334">
        <f t="shared" si="15"/>
        <v>0</v>
      </c>
      <c r="H432" s="326"/>
    </row>
    <row r="433" spans="1:8" x14ac:dyDescent="0.25">
      <c r="A433" s="283" t="s">
        <v>24</v>
      </c>
      <c r="B433" s="286" t="s">
        <v>226</v>
      </c>
      <c r="C433" s="291" t="s">
        <v>756</v>
      </c>
      <c r="D433" s="326">
        <v>0</v>
      </c>
      <c r="E433" s="326"/>
      <c r="F433" s="326">
        <f t="shared" si="14"/>
        <v>0</v>
      </c>
      <c r="G433" s="334">
        <f t="shared" si="15"/>
        <v>0</v>
      </c>
      <c r="H433" s="326"/>
    </row>
    <row r="434" spans="1:8" x14ac:dyDescent="0.25">
      <c r="A434" s="283" t="s">
        <v>30</v>
      </c>
      <c r="B434" s="286" t="s">
        <v>1114</v>
      </c>
      <c r="C434" s="291" t="s">
        <v>756</v>
      </c>
      <c r="D434" s="326">
        <v>0</v>
      </c>
      <c r="E434" s="326"/>
      <c r="F434" s="326">
        <f t="shared" si="14"/>
        <v>0</v>
      </c>
      <c r="G434" s="334">
        <f t="shared" si="15"/>
        <v>0</v>
      </c>
      <c r="H434" s="326"/>
    </row>
    <row r="435" spans="1:8" x14ac:dyDescent="0.25">
      <c r="A435" s="283" t="s">
        <v>40</v>
      </c>
      <c r="B435" s="286" t="s">
        <v>227</v>
      </c>
      <c r="C435" s="291" t="s">
        <v>756</v>
      </c>
      <c r="D435" s="326">
        <v>0</v>
      </c>
      <c r="E435" s="326"/>
      <c r="F435" s="326">
        <f t="shared" si="14"/>
        <v>0</v>
      </c>
      <c r="G435" s="334">
        <f t="shared" si="15"/>
        <v>0</v>
      </c>
      <c r="H435" s="326"/>
    </row>
    <row r="436" spans="1:8" x14ac:dyDescent="0.25">
      <c r="A436" s="283" t="s">
        <v>41</v>
      </c>
      <c r="B436" s="286" t="s">
        <v>228</v>
      </c>
      <c r="C436" s="291" t="s">
        <v>756</v>
      </c>
      <c r="D436" s="326">
        <v>0</v>
      </c>
      <c r="E436" s="326"/>
      <c r="F436" s="326">
        <f t="shared" si="14"/>
        <v>0</v>
      </c>
      <c r="G436" s="334">
        <f t="shared" si="15"/>
        <v>0</v>
      </c>
      <c r="H436" s="326"/>
    </row>
    <row r="437" spans="1:8" x14ac:dyDescent="0.25">
      <c r="A437" s="283" t="s">
        <v>116</v>
      </c>
      <c r="B437" s="141" t="s">
        <v>627</v>
      </c>
      <c r="C437" s="291" t="s">
        <v>756</v>
      </c>
      <c r="D437" s="326">
        <v>0</v>
      </c>
      <c r="E437" s="326"/>
      <c r="F437" s="326">
        <f t="shared" ref="F437:F442" si="16">E437-D437</f>
        <v>0</v>
      </c>
      <c r="G437" s="334">
        <f t="shared" ref="G437:G442" si="17">IFERROR(F437/D437,0)</f>
        <v>0</v>
      </c>
      <c r="H437" s="326"/>
    </row>
    <row r="438" spans="1:8" ht="31.5" x14ac:dyDescent="0.25">
      <c r="A438" s="283" t="s">
        <v>747</v>
      </c>
      <c r="B438" s="287" t="s">
        <v>739</v>
      </c>
      <c r="C438" s="291" t="s">
        <v>756</v>
      </c>
      <c r="D438" s="326" t="s">
        <v>289</v>
      </c>
      <c r="E438" s="326"/>
      <c r="F438" s="326" t="e">
        <f t="shared" si="16"/>
        <v>#VALUE!</v>
      </c>
      <c r="G438" s="334">
        <f t="shared" si="17"/>
        <v>0</v>
      </c>
      <c r="H438" s="326"/>
    </row>
    <row r="439" spans="1:8" x14ac:dyDescent="0.25">
      <c r="A439" s="283" t="s">
        <v>801</v>
      </c>
      <c r="B439" s="141" t="s">
        <v>746</v>
      </c>
      <c r="C439" s="291" t="s">
        <v>756</v>
      </c>
      <c r="D439" s="326">
        <v>0</v>
      </c>
      <c r="E439" s="326"/>
      <c r="F439" s="326">
        <f t="shared" si="16"/>
        <v>0</v>
      </c>
      <c r="G439" s="334">
        <f t="shared" si="17"/>
        <v>0</v>
      </c>
      <c r="H439" s="326"/>
    </row>
    <row r="440" spans="1:8" ht="31.5" x14ac:dyDescent="0.25">
      <c r="A440" s="283" t="s">
        <v>802</v>
      </c>
      <c r="B440" s="287" t="s">
        <v>748</v>
      </c>
      <c r="C440" s="291" t="s">
        <v>756</v>
      </c>
      <c r="D440" s="326" t="s">
        <v>289</v>
      </c>
      <c r="E440" s="326"/>
      <c r="F440" s="326" t="e">
        <f t="shared" si="16"/>
        <v>#VALUE!</v>
      </c>
      <c r="G440" s="334">
        <f t="shared" si="17"/>
        <v>0</v>
      </c>
      <c r="H440" s="326"/>
    </row>
    <row r="441" spans="1:8" x14ac:dyDescent="0.25">
      <c r="A441" s="283" t="s">
        <v>42</v>
      </c>
      <c r="B441" s="286" t="s">
        <v>234</v>
      </c>
      <c r="C441" s="291" t="s">
        <v>756</v>
      </c>
      <c r="D441" s="326">
        <v>0</v>
      </c>
      <c r="E441" s="326"/>
      <c r="F441" s="326">
        <f t="shared" si="16"/>
        <v>0</v>
      </c>
      <c r="G441" s="334">
        <f t="shared" si="17"/>
        <v>0</v>
      </c>
      <c r="H441" s="326"/>
    </row>
    <row r="442" spans="1:8" ht="16.5" thickBot="1" x14ac:dyDescent="0.3">
      <c r="A442" s="289" t="s">
        <v>43</v>
      </c>
      <c r="B442" s="305" t="s">
        <v>235</v>
      </c>
      <c r="C442" s="302" t="s">
        <v>756</v>
      </c>
      <c r="D442" s="327">
        <v>0</v>
      </c>
      <c r="E442" s="327"/>
      <c r="F442" s="327">
        <f t="shared" si="16"/>
        <v>0</v>
      </c>
      <c r="G442" s="335">
        <f t="shared" si="17"/>
        <v>0</v>
      </c>
      <c r="H442" s="327"/>
    </row>
    <row r="443" spans="1:8" x14ac:dyDescent="0.25">
      <c r="A443" s="309" t="s">
        <v>26</v>
      </c>
      <c r="B443" s="310" t="s">
        <v>875</v>
      </c>
      <c r="C443" s="306" t="s">
        <v>289</v>
      </c>
      <c r="D443" s="328"/>
      <c r="E443" s="328"/>
      <c r="F443" s="328"/>
      <c r="G443" s="328"/>
      <c r="H443" s="328"/>
    </row>
    <row r="444" spans="1:8" ht="47.25" x14ac:dyDescent="0.25">
      <c r="A444" s="294" t="s">
        <v>839</v>
      </c>
      <c r="B444" s="286" t="s">
        <v>843</v>
      </c>
      <c r="C444" s="302" t="s">
        <v>756</v>
      </c>
      <c r="D444" s="329">
        <v>0</v>
      </c>
      <c r="E444" s="329">
        <v>0</v>
      </c>
      <c r="F444" s="329">
        <f>E444-D444</f>
        <v>0</v>
      </c>
      <c r="G444" s="336">
        <f t="shared" ref="G444:G451" si="18">IFERROR(F444/D444,0)</f>
        <v>0</v>
      </c>
      <c r="H444" s="329"/>
    </row>
    <row r="445" spans="1:8" x14ac:dyDescent="0.25">
      <c r="A445" s="294" t="s">
        <v>840</v>
      </c>
      <c r="B445" s="141" t="s">
        <v>923</v>
      </c>
      <c r="C445" s="302" t="s">
        <v>756</v>
      </c>
      <c r="D445" s="329" t="s">
        <v>289</v>
      </c>
      <c r="E445" s="329">
        <v>0</v>
      </c>
      <c r="F445" s="329" t="e">
        <f>E445-D445</f>
        <v>#VALUE!</v>
      </c>
      <c r="G445" s="336">
        <f t="shared" si="18"/>
        <v>0</v>
      </c>
      <c r="H445" s="329"/>
    </row>
    <row r="446" spans="1:8" ht="31.5" x14ac:dyDescent="0.25">
      <c r="A446" s="294" t="s">
        <v>841</v>
      </c>
      <c r="B446" s="141" t="s">
        <v>891</v>
      </c>
      <c r="C446" s="302" t="s">
        <v>756</v>
      </c>
      <c r="D446" s="329">
        <v>0</v>
      </c>
      <c r="E446" s="329">
        <v>0</v>
      </c>
      <c r="F446" s="329">
        <f>E446-D446</f>
        <v>0</v>
      </c>
      <c r="G446" s="336">
        <f t="shared" si="18"/>
        <v>0</v>
      </c>
      <c r="H446" s="329"/>
    </row>
    <row r="447" spans="1:8" x14ac:dyDescent="0.25">
      <c r="A447" s="294" t="s">
        <v>842</v>
      </c>
      <c r="B447" s="141" t="s">
        <v>838</v>
      </c>
      <c r="C447" s="302" t="s">
        <v>756</v>
      </c>
      <c r="D447" s="329" t="s">
        <v>289</v>
      </c>
      <c r="E447" s="329">
        <v>0</v>
      </c>
      <c r="F447" s="329" t="e">
        <f>E447-D447</f>
        <v>#VALUE!</v>
      </c>
      <c r="G447" s="336">
        <f t="shared" si="18"/>
        <v>0</v>
      </c>
      <c r="H447" s="329"/>
    </row>
    <row r="448" spans="1:8" ht="33" customHeight="1" x14ac:dyDescent="0.25">
      <c r="A448" s="294" t="s">
        <v>48</v>
      </c>
      <c r="B448" s="286" t="s">
        <v>844</v>
      </c>
      <c r="C448" s="307" t="s">
        <v>289</v>
      </c>
      <c r="D448" s="329"/>
      <c r="E448" s="329"/>
      <c r="F448" s="329"/>
      <c r="G448" s="329">
        <f t="shared" si="18"/>
        <v>0</v>
      </c>
      <c r="H448" s="329"/>
    </row>
    <row r="449" spans="1:8" x14ac:dyDescent="0.25">
      <c r="A449" s="294" t="s">
        <v>845</v>
      </c>
      <c r="B449" s="141" t="s">
        <v>960</v>
      </c>
      <c r="C449" s="302" t="s">
        <v>756</v>
      </c>
      <c r="D449" s="329" t="s">
        <v>289</v>
      </c>
      <c r="E449" s="329">
        <v>0</v>
      </c>
      <c r="F449" s="329" t="e">
        <f>E449-D449</f>
        <v>#VALUE!</v>
      </c>
      <c r="G449" s="336">
        <f t="shared" si="18"/>
        <v>0</v>
      </c>
      <c r="H449" s="329"/>
    </row>
    <row r="450" spans="1:8" x14ac:dyDescent="0.25">
      <c r="A450" s="294" t="s">
        <v>846</v>
      </c>
      <c r="B450" s="141" t="s">
        <v>961</v>
      </c>
      <c r="C450" s="302" t="s">
        <v>756</v>
      </c>
      <c r="D450" s="329" t="s">
        <v>289</v>
      </c>
      <c r="E450" s="329">
        <v>0</v>
      </c>
      <c r="F450" s="329" t="e">
        <f>E450-D450</f>
        <v>#VALUE!</v>
      </c>
      <c r="G450" s="336">
        <f t="shared" si="18"/>
        <v>0</v>
      </c>
      <c r="H450" s="329"/>
    </row>
    <row r="451" spans="1:8" ht="16.5" thickBot="1" x14ac:dyDescent="0.3">
      <c r="A451" s="295" t="s">
        <v>847</v>
      </c>
      <c r="B451" s="296" t="s">
        <v>962</v>
      </c>
      <c r="C451" s="292" t="s">
        <v>756</v>
      </c>
      <c r="D451" s="330" t="s">
        <v>289</v>
      </c>
      <c r="E451" s="330">
        <v>0</v>
      </c>
      <c r="F451" s="330" t="e">
        <f>E451-D451</f>
        <v>#VALUE!</v>
      </c>
      <c r="G451" s="337">
        <f t="shared" si="18"/>
        <v>0</v>
      </c>
      <c r="H451" s="330"/>
    </row>
    <row r="454" spans="1:8" x14ac:dyDescent="0.25">
      <c r="A454" s="297" t="s">
        <v>814</v>
      </c>
    </row>
    <row r="455" spans="1:8" x14ac:dyDescent="0.25">
      <c r="A455" s="371" t="s">
        <v>1109</v>
      </c>
      <c r="B455" s="371"/>
      <c r="C455" s="371"/>
      <c r="D455" s="371"/>
      <c r="E455" s="371"/>
      <c r="F455" s="371"/>
      <c r="G455" s="371"/>
      <c r="H455" s="371"/>
    </row>
    <row r="456" spans="1:8" x14ac:dyDescent="0.25">
      <c r="A456" s="371" t="s">
        <v>928</v>
      </c>
      <c r="B456" s="371"/>
      <c r="C456" s="371"/>
      <c r="D456" s="371"/>
      <c r="E456" s="371"/>
      <c r="F456" s="371"/>
      <c r="G456" s="371"/>
      <c r="H456" s="371"/>
    </row>
    <row r="457" spans="1:8" x14ac:dyDescent="0.25">
      <c r="A457" s="371" t="s">
        <v>1022</v>
      </c>
      <c r="B457" s="371"/>
      <c r="C457" s="371"/>
      <c r="D457" s="371"/>
      <c r="E457" s="371"/>
      <c r="F457" s="371"/>
      <c r="G457" s="371"/>
      <c r="H457" s="371"/>
    </row>
    <row r="458" spans="1:8" x14ac:dyDescent="0.25">
      <c r="A458" s="344" t="s">
        <v>1021</v>
      </c>
    </row>
    <row r="459" spans="1:8" ht="54" customHeight="1" x14ac:dyDescent="0.25">
      <c r="A459" s="375" t="s">
        <v>1087</v>
      </c>
      <c r="B459" s="375"/>
      <c r="C459" s="375"/>
      <c r="D459" s="375"/>
      <c r="E459" s="375"/>
      <c r="F459" s="375"/>
      <c r="G459" s="375"/>
      <c r="H459" s="375"/>
    </row>
  </sheetData>
  <mergeCells count="27">
    <mergeCell ref="A6:H7"/>
    <mergeCell ref="H19:H20"/>
    <mergeCell ref="A455:H455"/>
    <mergeCell ref="A456:H456"/>
    <mergeCell ref="A373:B373"/>
    <mergeCell ref="A14:B14"/>
    <mergeCell ref="A15:B15"/>
    <mergeCell ref="D370:E370"/>
    <mergeCell ref="A22:H22"/>
    <mergeCell ref="A19:A20"/>
    <mergeCell ref="H370:H371"/>
    <mergeCell ref="A457:H457"/>
    <mergeCell ref="A9:B9"/>
    <mergeCell ref="A166:H166"/>
    <mergeCell ref="A459:H459"/>
    <mergeCell ref="A318:H318"/>
    <mergeCell ref="D19:E19"/>
    <mergeCell ref="A12:B12"/>
    <mergeCell ref="C370:C371"/>
    <mergeCell ref="A18:H18"/>
    <mergeCell ref="A370:A371"/>
    <mergeCell ref="B370:B371"/>
    <mergeCell ref="A368:H369"/>
    <mergeCell ref="C19:C20"/>
    <mergeCell ref="F370:G370"/>
    <mergeCell ref="F19:G19"/>
    <mergeCell ref="B19:B20"/>
  </mergeCells>
  <pageMargins left="0.31496062992125984" right="0.31496062992125984" top="0.35433070866141736" bottom="0.35433070866141736" header="0.31496062992125984" footer="0.31496062992125984"/>
  <pageSetup paperSize="9" scale="46" fitToHeight="0" orientation="portrait" copies="2" r:id="rId1"/>
  <rowBreaks count="2" manualBreakCount="2">
    <brk id="287" max="7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Пышнограева Олеся Михайловна</cp:lastModifiedBy>
  <cp:lastPrinted>2017-03-28T11:31:05Z</cp:lastPrinted>
  <dcterms:created xsi:type="dcterms:W3CDTF">2015-09-16T07:43:55Z</dcterms:created>
  <dcterms:modified xsi:type="dcterms:W3CDTF">2017-11-13T14:35:44Z</dcterms:modified>
</cp:coreProperties>
</file>