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90" yWindow="60" windowWidth="19995" windowHeight="12375" tabRatio="642" firstSheet="1" activeTab="10"/>
  </bookViews>
  <sheets>
    <sheet name="Финплан МРСК СК" sheetId="3" state="hidden" r:id="rId1"/>
    <sheet name="Финплан ЧЭ" sheetId="20" r:id="rId2"/>
    <sheet name="Источники свод" sheetId="4" state="hidden" r:id="rId3"/>
    <sheet name="Источники КБФ" sheetId="6" state="hidden" r:id="rId4"/>
    <sheet name="Источники КЧФ" sheetId="9" state="hidden" r:id="rId5"/>
    <sheet name="Источники СОФ" sheetId="8" state="hidden" r:id="rId6"/>
    <sheet name="Источники СтФ" sheetId="5" state="hidden" r:id="rId7"/>
    <sheet name="Источники ИнФ" sheetId="10" state="hidden" r:id="rId8"/>
    <sheet name="Источники ДагФ" sheetId="7" state="hidden" r:id="rId9"/>
    <sheet name="Источники АУ" sheetId="11" state="hidden" r:id="rId10"/>
    <sheet name="Источники ЧЭ" sheetId="21" r:id="rId11"/>
    <sheet name="Источники свод КВЛ" sheetId="19" state="hidden" r:id="rId12"/>
    <sheet name="Источники СтФ КВЛ" sheetId="12" state="hidden" r:id="rId13"/>
    <sheet name="Источники ДагФ КВЛ" sheetId="13" state="hidden" r:id="rId14"/>
    <sheet name="Источники КБФ КВЛ" sheetId="14" state="hidden" r:id="rId15"/>
    <sheet name="Источники СОФ КВЛ" sheetId="15" state="hidden" r:id="rId16"/>
    <sheet name="Источники КЧФ КВЛ" sheetId="16" state="hidden" r:id="rId17"/>
    <sheet name="Источники ИнФ КВЛ" sheetId="17" state="hidden" r:id="rId18"/>
    <sheet name="Источники АУ КВЛ" sheetId="18" state="hidden" r:id="rId19"/>
  </sheets>
  <definedNames>
    <definedName name="_xlnm.Print_Titles" localSheetId="9">'Источники АУ'!$18:$18</definedName>
    <definedName name="_xlnm.Print_Titles" localSheetId="18">'Источники АУ КВЛ'!$18:$18</definedName>
    <definedName name="_xlnm.Print_Titles" localSheetId="8">'Источники ДагФ'!$18:$18</definedName>
    <definedName name="_xlnm.Print_Titles" localSheetId="13">'Источники ДагФ КВЛ'!$18:$18</definedName>
    <definedName name="_xlnm.Print_Titles" localSheetId="7">'Источники ИнФ'!$18:$18</definedName>
    <definedName name="_xlnm.Print_Titles" localSheetId="17">'Источники ИнФ КВЛ'!$18:$18</definedName>
    <definedName name="_xlnm.Print_Titles" localSheetId="3">'Источники КБФ'!$18:$18</definedName>
    <definedName name="_xlnm.Print_Titles" localSheetId="14">'Источники КБФ КВЛ'!$18:$18</definedName>
    <definedName name="_xlnm.Print_Titles" localSheetId="4">'Источники КЧФ'!$18:$18</definedName>
    <definedName name="_xlnm.Print_Titles" localSheetId="16">'Источники КЧФ КВЛ'!$18:$18</definedName>
    <definedName name="_xlnm.Print_Titles" localSheetId="2">'Источники свод'!$18:$18</definedName>
    <definedName name="_xlnm.Print_Titles" localSheetId="11">'Источники свод КВЛ'!$18:$18</definedName>
    <definedName name="_xlnm.Print_Titles" localSheetId="5">'Источники СОФ'!$18:$18</definedName>
    <definedName name="_xlnm.Print_Titles" localSheetId="15">'Источники СОФ КВЛ'!$18:$18</definedName>
    <definedName name="_xlnm.Print_Titles" localSheetId="6">'Источники СтФ'!$18:$18</definedName>
    <definedName name="_xlnm.Print_Titles" localSheetId="12">'Источники СтФ КВЛ'!$18:$18</definedName>
    <definedName name="_xlnm.Print_Titles" localSheetId="10">'Источники ЧЭ'!$18:$18</definedName>
    <definedName name="_xlnm.Print_Area" localSheetId="9">'Источники АУ'!$A$1:$O$61</definedName>
    <definedName name="_xlnm.Print_Area" localSheetId="18">'Источники АУ КВЛ'!$A$1:$O$61</definedName>
    <definedName name="_xlnm.Print_Area" localSheetId="8">'Источники ДагФ'!$A$1:$O$61</definedName>
    <definedName name="_xlnm.Print_Area" localSheetId="13">'Источники ДагФ КВЛ'!$A$1:$O$61</definedName>
    <definedName name="_xlnm.Print_Area" localSheetId="7">'Источники ИнФ'!$A$1:$O$61</definedName>
    <definedName name="_xlnm.Print_Area" localSheetId="17">'Источники ИнФ КВЛ'!$A$1:$O$61</definedName>
    <definedName name="_xlnm.Print_Area" localSheetId="3">'Источники КБФ'!$A$1:$O$61</definedName>
    <definedName name="_xlnm.Print_Area" localSheetId="14">'Источники КБФ КВЛ'!$A$1:$O$61</definedName>
    <definedName name="_xlnm.Print_Area" localSheetId="4">'Источники КЧФ'!$A$1:$O$61</definedName>
    <definedName name="_xlnm.Print_Area" localSheetId="16">'Источники КЧФ КВЛ'!$A$1:$O$61</definedName>
    <definedName name="_xlnm.Print_Area" localSheetId="2">'Источники свод'!$A$1:$O$61</definedName>
    <definedName name="_xlnm.Print_Area" localSheetId="11">'Источники свод КВЛ'!$A$1:$O$61</definedName>
    <definedName name="_xlnm.Print_Area" localSheetId="5">'Источники СОФ'!$A$1:$O$61</definedName>
    <definedName name="_xlnm.Print_Area" localSheetId="15">'Источники СОФ КВЛ'!$A$1:$O$61</definedName>
    <definedName name="_xlnm.Print_Area" localSheetId="6">'Источники СтФ'!$A$1:$O$61</definedName>
    <definedName name="_xlnm.Print_Area" localSheetId="12">'Источники СтФ КВЛ'!$A$1:$O$61</definedName>
    <definedName name="_xlnm.Print_Area" localSheetId="10">'Источники ЧЭ'!$A$1:$P$61</definedName>
    <definedName name="_xlnm.Print_Area" localSheetId="0">'Финплан МРСК СК'!$A$1:$P$206</definedName>
    <definedName name="_xlnm.Print_Area" localSheetId="1">'Финплан ЧЭ'!$A$1:$P$220</definedName>
  </definedNames>
  <calcPr calcId="162913"/>
</workbook>
</file>

<file path=xl/calcChain.xml><?xml version="1.0" encoding="utf-8"?>
<calcChain xmlns="http://schemas.openxmlformats.org/spreadsheetml/2006/main">
  <c r="H45" i="20" l="1"/>
  <c r="H116" i="20" l="1"/>
  <c r="H99" i="20" l="1"/>
  <c r="H115" i="20" l="1"/>
  <c r="H52" i="21" l="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P38" i="21"/>
  <c r="O38" i="21"/>
  <c r="N38" i="21"/>
  <c r="M38" i="21"/>
  <c r="L38" i="21"/>
  <c r="H38" i="21" s="1"/>
  <c r="K38" i="21"/>
  <c r="J38" i="21"/>
  <c r="I38" i="21"/>
  <c r="H37" i="21"/>
  <c r="H36" i="21"/>
  <c r="G36" i="21"/>
  <c r="G35" i="21" s="1"/>
  <c r="G20" i="21" s="1"/>
  <c r="P35" i="21"/>
  <c r="O35" i="21"/>
  <c r="N35" i="21"/>
  <c r="M35" i="21"/>
  <c r="L35" i="21"/>
  <c r="K35" i="21"/>
  <c r="I35" i="21"/>
  <c r="H34" i="21"/>
  <c r="H33" i="21"/>
  <c r="H32" i="21"/>
  <c r="H31" i="21"/>
  <c r="P30" i="21"/>
  <c r="O30" i="21"/>
  <c r="N30" i="21"/>
  <c r="M30" i="21"/>
  <c r="L30" i="21"/>
  <c r="K30" i="21"/>
  <c r="I30" i="21"/>
  <c r="H29" i="21"/>
  <c r="H28" i="21"/>
  <c r="H27" i="21"/>
  <c r="H26" i="21"/>
  <c r="H25" i="21"/>
  <c r="P24" i="21"/>
  <c r="P21" i="21" s="1"/>
  <c r="P20" i="21" s="1"/>
  <c r="P19" i="21" s="1"/>
  <c r="O24" i="21"/>
  <c r="N24" i="21"/>
  <c r="M24" i="21"/>
  <c r="L24" i="21"/>
  <c r="L21" i="21" s="1"/>
  <c r="L20" i="21" s="1"/>
  <c r="L19" i="21" s="1"/>
  <c r="K24" i="21"/>
  <c r="I24" i="21"/>
  <c r="G24" i="21"/>
  <c r="F24" i="21"/>
  <c r="H23" i="21"/>
  <c r="H22" i="21"/>
  <c r="O21" i="21"/>
  <c r="N21" i="21"/>
  <c r="N20" i="21" s="1"/>
  <c r="N19" i="21" s="1"/>
  <c r="M21" i="21"/>
  <c r="M20" i="21" s="1"/>
  <c r="M19" i="21" s="1"/>
  <c r="K21" i="21"/>
  <c r="I21" i="21"/>
  <c r="I20" i="21" s="1"/>
  <c r="I19" i="21" s="1"/>
  <c r="G19" i="21" s="1"/>
  <c r="G21" i="21"/>
  <c r="O20" i="21"/>
  <c r="O19" i="21" s="1"/>
  <c r="K20" i="21"/>
  <c r="K19" i="21" s="1"/>
  <c r="J30" i="21" l="1"/>
  <c r="H30" i="21" s="1"/>
  <c r="J24" i="21"/>
  <c r="J35" i="21"/>
  <c r="H35" i="21" s="1"/>
  <c r="H24" i="21" l="1"/>
  <c r="J21" i="21"/>
  <c r="H21" i="21" s="1"/>
  <c r="J20" i="21"/>
  <c r="H20" i="21" l="1"/>
  <c r="J19" i="21"/>
  <c r="H19" i="21" s="1"/>
  <c r="P115" i="20" l="1"/>
  <c r="P146" i="20"/>
  <c r="P143" i="20"/>
  <c r="P140" i="20"/>
  <c r="P139" i="20"/>
  <c r="P138" i="20"/>
  <c r="P137" i="20"/>
  <c r="P136" i="20"/>
  <c r="P129" i="20"/>
  <c r="P126" i="20"/>
  <c r="P124" i="20"/>
  <c r="P123" i="20"/>
  <c r="P122" i="20"/>
  <c r="P121" i="20"/>
  <c r="P120" i="20"/>
  <c r="P119" i="20"/>
  <c r="P118" i="20"/>
  <c r="P117" i="20"/>
  <c r="P113" i="20"/>
  <c r="P112" i="20"/>
  <c r="P111" i="20"/>
  <c r="P110" i="20"/>
  <c r="P105" i="20"/>
  <c r="P101" i="20"/>
  <c r="P79" i="20" l="1"/>
  <c r="P81" i="20"/>
  <c r="P78" i="20"/>
  <c r="P80" i="20"/>
  <c r="P61" i="20" l="1"/>
  <c r="P38" i="20"/>
  <c r="P29" i="20"/>
  <c r="P33" i="20" l="1"/>
  <c r="P175" i="20" l="1"/>
  <c r="O175" i="20"/>
  <c r="N175" i="20"/>
  <c r="M175" i="20"/>
  <c r="L175" i="20"/>
  <c r="K175" i="20"/>
  <c r="J175" i="20"/>
  <c r="I175" i="20"/>
  <c r="P174" i="20"/>
  <c r="O174" i="20"/>
  <c r="N174" i="20"/>
  <c r="M174" i="20"/>
  <c r="L174" i="20"/>
  <c r="K174" i="20"/>
  <c r="J174" i="20"/>
  <c r="I174" i="20"/>
  <c r="P171" i="20"/>
  <c r="O171" i="20"/>
  <c r="N171" i="20"/>
  <c r="M171" i="20"/>
  <c r="L171" i="20"/>
  <c r="K171" i="20"/>
  <c r="J171" i="20"/>
  <c r="I171" i="20"/>
  <c r="P166" i="20"/>
  <c r="O166" i="20"/>
  <c r="N166" i="20"/>
  <c r="M166" i="20"/>
  <c r="L166" i="20"/>
  <c r="K166" i="20"/>
  <c r="J166" i="20"/>
  <c r="I166" i="20"/>
  <c r="O162" i="20"/>
  <c r="M162" i="20"/>
  <c r="K162" i="20"/>
  <c r="I162" i="20"/>
  <c r="O161" i="20"/>
  <c r="N161" i="20"/>
  <c r="M161" i="20"/>
  <c r="L161" i="20"/>
  <c r="K161" i="20"/>
  <c r="J161" i="20"/>
  <c r="I161" i="20"/>
  <c r="P157" i="20"/>
  <c r="O157" i="20"/>
  <c r="N157" i="20"/>
  <c r="M157" i="20"/>
  <c r="L157" i="20"/>
  <c r="K157" i="20"/>
  <c r="J157" i="20"/>
  <c r="I157" i="20"/>
  <c r="O154" i="20"/>
  <c r="M154" i="20"/>
  <c r="K154" i="20"/>
  <c r="I154" i="20"/>
  <c r="L150" i="20"/>
  <c r="O148" i="20"/>
  <c r="N148" i="20"/>
  <c r="M148" i="20"/>
  <c r="L148" i="20"/>
  <c r="K148" i="20"/>
  <c r="J148" i="20"/>
  <c r="I148" i="20"/>
  <c r="N147" i="20"/>
  <c r="J147" i="20"/>
  <c r="O145" i="20"/>
  <c r="O147" i="20" s="1"/>
  <c r="N145" i="20"/>
  <c r="N150" i="20" s="1"/>
  <c r="M145" i="20"/>
  <c r="M150" i="20" s="1"/>
  <c r="L145" i="20"/>
  <c r="L147" i="20" s="1"/>
  <c r="K145" i="20"/>
  <c r="K147" i="20" s="1"/>
  <c r="J145" i="20"/>
  <c r="J150" i="20" s="1"/>
  <c r="I145" i="20"/>
  <c r="I150" i="20" s="1"/>
  <c r="O144" i="20"/>
  <c r="N144" i="20"/>
  <c r="M144" i="20"/>
  <c r="L144" i="20"/>
  <c r="K144" i="20"/>
  <c r="J144" i="20"/>
  <c r="I144" i="20"/>
  <c r="O142" i="20"/>
  <c r="N142" i="20"/>
  <c r="M142" i="20"/>
  <c r="L142" i="20"/>
  <c r="K142" i="20"/>
  <c r="J142" i="20"/>
  <c r="I142" i="20"/>
  <c r="O141" i="20"/>
  <c r="N141" i="20"/>
  <c r="M141" i="20"/>
  <c r="L141" i="20"/>
  <c r="K141" i="20"/>
  <c r="J141" i="20"/>
  <c r="I141" i="20"/>
  <c r="P135" i="20"/>
  <c r="O135" i="20"/>
  <c r="N135" i="20"/>
  <c r="M135" i="20"/>
  <c r="L135" i="20"/>
  <c r="K135" i="20"/>
  <c r="J135" i="20"/>
  <c r="I135" i="20"/>
  <c r="H135" i="20"/>
  <c r="H161" i="20" s="1"/>
  <c r="O133" i="20"/>
  <c r="N133" i="20"/>
  <c r="M133" i="20"/>
  <c r="L133" i="20"/>
  <c r="K133" i="20"/>
  <c r="J133" i="20"/>
  <c r="I133" i="20"/>
  <c r="O127" i="20"/>
  <c r="N127" i="20"/>
  <c r="M127" i="20"/>
  <c r="L127" i="20"/>
  <c r="K127" i="20"/>
  <c r="J127" i="20"/>
  <c r="I127" i="20"/>
  <c r="P116" i="20"/>
  <c r="O116" i="20"/>
  <c r="N116" i="20"/>
  <c r="M116" i="20"/>
  <c r="L116" i="20"/>
  <c r="K116" i="20"/>
  <c r="J116" i="20"/>
  <c r="I116" i="20"/>
  <c r="O114" i="20"/>
  <c r="N114" i="20"/>
  <c r="M114" i="20"/>
  <c r="L114" i="20"/>
  <c r="K114" i="20"/>
  <c r="J114" i="20"/>
  <c r="I114" i="20"/>
  <c r="O100" i="20"/>
  <c r="N100" i="20"/>
  <c r="M100" i="20"/>
  <c r="L100" i="20"/>
  <c r="K100" i="20"/>
  <c r="J100" i="20"/>
  <c r="I100" i="20"/>
  <c r="O92" i="20"/>
  <c r="N92" i="20"/>
  <c r="M92" i="20"/>
  <c r="L92" i="20"/>
  <c r="K92" i="20"/>
  <c r="J92" i="20"/>
  <c r="I92" i="20"/>
  <c r="O86" i="20"/>
  <c r="M86" i="20"/>
  <c r="K86" i="20"/>
  <c r="I86" i="20"/>
  <c r="O85" i="20"/>
  <c r="M85" i="20"/>
  <c r="K85" i="20"/>
  <c r="I85" i="20"/>
  <c r="O84" i="20"/>
  <c r="M84" i="20"/>
  <c r="K84" i="20"/>
  <c r="I84" i="20"/>
  <c r="O83" i="20"/>
  <c r="M83" i="20"/>
  <c r="K83" i="20"/>
  <c r="I83" i="20"/>
  <c r="P77" i="20"/>
  <c r="O77" i="20"/>
  <c r="N77" i="20"/>
  <c r="M77" i="20"/>
  <c r="L77" i="20"/>
  <c r="K77" i="20"/>
  <c r="J77" i="20"/>
  <c r="I77" i="20"/>
  <c r="H77" i="20"/>
  <c r="O71" i="20"/>
  <c r="M71" i="20"/>
  <c r="K71" i="20"/>
  <c r="I71" i="20"/>
  <c r="O70" i="20"/>
  <c r="M70" i="20"/>
  <c r="K70" i="20"/>
  <c r="I70" i="20"/>
  <c r="O65" i="20"/>
  <c r="M65" i="20"/>
  <c r="K65" i="20"/>
  <c r="I65" i="20"/>
  <c r="O64" i="20"/>
  <c r="M64" i="20"/>
  <c r="K64" i="20"/>
  <c r="I64" i="20"/>
  <c r="O59" i="20"/>
  <c r="M59" i="20"/>
  <c r="K59" i="20"/>
  <c r="I59" i="20"/>
  <c r="O58" i="20"/>
  <c r="M58" i="20"/>
  <c r="K58" i="20"/>
  <c r="I58" i="20"/>
  <c r="O57" i="20"/>
  <c r="M57" i="20"/>
  <c r="K57" i="20"/>
  <c r="I57" i="20"/>
  <c r="O56" i="20"/>
  <c r="M56" i="20"/>
  <c r="K56" i="20"/>
  <c r="I56" i="20"/>
  <c r="O55" i="20"/>
  <c r="M55" i="20"/>
  <c r="K55" i="20"/>
  <c r="I55" i="20"/>
  <c r="O44" i="20"/>
  <c r="M44" i="20"/>
  <c r="K44" i="20"/>
  <c r="I44" i="20"/>
  <c r="O39" i="20"/>
  <c r="M39" i="20"/>
  <c r="K39" i="20"/>
  <c r="I39" i="20"/>
  <c r="O30" i="20"/>
  <c r="O34" i="20" s="1"/>
  <c r="N30" i="20"/>
  <c r="M30" i="20"/>
  <c r="M34" i="20" s="1"/>
  <c r="L30" i="20"/>
  <c r="K30" i="20"/>
  <c r="K34" i="20" s="1"/>
  <c r="J30" i="20"/>
  <c r="I30" i="20"/>
  <c r="I34" i="20" s="1"/>
  <c r="O23" i="20"/>
  <c r="O45" i="20" s="1"/>
  <c r="O49" i="20" s="1"/>
  <c r="M23" i="20"/>
  <c r="M45" i="20" s="1"/>
  <c r="M49" i="20" s="1"/>
  <c r="K23" i="20"/>
  <c r="K45" i="20" s="1"/>
  <c r="K49" i="20" s="1"/>
  <c r="I23" i="20"/>
  <c r="I45" i="20" s="1"/>
  <c r="I49" i="20" s="1"/>
  <c r="O18" i="20"/>
  <c r="M18" i="20"/>
  <c r="K18" i="20"/>
  <c r="I18" i="20"/>
  <c r="G100" i="20"/>
  <c r="G57" i="20" l="1"/>
  <c r="G70" i="20"/>
  <c r="G157" i="20"/>
  <c r="G85" i="20"/>
  <c r="G58" i="20"/>
  <c r="G135" i="20"/>
  <c r="G141" i="20" s="1"/>
  <c r="G55" i="20"/>
  <c r="G127" i="20"/>
  <c r="G83" i="20"/>
  <c r="G30" i="20"/>
  <c r="G34" i="20" s="1"/>
  <c r="G44" i="20"/>
  <c r="G171" i="20"/>
  <c r="G77" i="20"/>
  <c r="P161" i="20"/>
  <c r="G166" i="20"/>
  <c r="G59" i="20"/>
  <c r="I147" i="20"/>
  <c r="M147" i="20"/>
  <c r="K150" i="20"/>
  <c r="O150" i="20"/>
  <c r="G145" i="20"/>
  <c r="G114" i="20"/>
  <c r="G39" i="20"/>
  <c r="G116" i="20"/>
  <c r="G23" i="20"/>
  <c r="G71" i="20"/>
  <c r="G86" i="20"/>
  <c r="G18" i="20"/>
  <c r="G84" i="20"/>
  <c r="G133" i="20"/>
  <c r="I54" i="20"/>
  <c r="I72" i="20" s="1"/>
  <c r="I82" i="20" s="1"/>
  <c r="I87" i="20" s="1"/>
  <c r="M54" i="20"/>
  <c r="M72" i="20" s="1"/>
  <c r="M82" i="20" s="1"/>
  <c r="M87" i="20" s="1"/>
  <c r="K54" i="20"/>
  <c r="K72" i="20" s="1"/>
  <c r="K82" i="20" s="1"/>
  <c r="K87" i="20" s="1"/>
  <c r="O54" i="20"/>
  <c r="O72" i="20" s="1"/>
  <c r="O82" i="20" s="1"/>
  <c r="O87" i="20" s="1"/>
  <c r="G56" i="20"/>
  <c r="G65" i="20"/>
  <c r="G148" i="20"/>
  <c r="G54" i="20" l="1"/>
  <c r="G72" i="20" s="1"/>
  <c r="G154" i="20" s="1"/>
  <c r="G147" i="20"/>
  <c r="G92" i="20"/>
  <c r="G161" i="20"/>
  <c r="G174" i="20"/>
  <c r="G45" i="20"/>
  <c r="G162" i="20" l="1"/>
  <c r="G82" i="20"/>
  <c r="G87" i="20" s="1"/>
  <c r="G142" i="20"/>
  <c r="G49" i="20"/>
  <c r="G175" i="20"/>
  <c r="G144" i="20" l="1"/>
  <c r="G150" i="20"/>
  <c r="G152" i="20" s="1"/>
  <c r="I151" i="20" s="1"/>
  <c r="I152" i="20" s="1"/>
  <c r="K151" i="20" s="1"/>
  <c r="K152" i="20" s="1"/>
  <c r="M151" i="20" s="1"/>
  <c r="M152" i="20" s="1"/>
  <c r="O151" i="20" s="1"/>
  <c r="O152" i="20" s="1"/>
  <c r="I173" i="20" l="1"/>
  <c r="K173" i="20" s="1"/>
  <c r="M173" i="20" s="1"/>
  <c r="O173" i="20" s="1"/>
  <c r="N44" i="20" l="1"/>
  <c r="N39" i="20" l="1"/>
  <c r="N34" i="20" l="1"/>
  <c r="N70" i="20" l="1"/>
  <c r="N71" i="20" l="1"/>
  <c r="N18" i="20"/>
  <c r="N64" i="20"/>
  <c r="N59" i="20" l="1"/>
  <c r="N65" i="20"/>
  <c r="N58" i="20"/>
  <c r="N56" i="20" l="1"/>
  <c r="N86" i="20"/>
  <c r="N84" i="20" l="1"/>
  <c r="N83" i="20"/>
  <c r="N55" i="20"/>
  <c r="J18" i="20" l="1"/>
  <c r="J34" i="20" l="1"/>
  <c r="J70" i="20" l="1"/>
  <c r="J44" i="20"/>
  <c r="J39" i="20"/>
  <c r="J64" i="20"/>
  <c r="J57" i="20" l="1"/>
  <c r="J58" i="20"/>
  <c r="J56" i="20"/>
  <c r="J65" i="20" l="1"/>
  <c r="J84" i="20"/>
  <c r="J86" i="20" l="1"/>
  <c r="J23" i="20" l="1"/>
  <c r="J45" i="20" s="1"/>
  <c r="J49" i="20" s="1"/>
  <c r="J55" i="20"/>
  <c r="J54" i="20" s="1"/>
  <c r="J83" i="20"/>
  <c r="J85" i="20" l="1"/>
  <c r="J71" i="20" l="1"/>
  <c r="J59" i="20"/>
  <c r="J72" i="20" s="1"/>
  <c r="J82" i="20" l="1"/>
  <c r="J87" i="20" s="1"/>
  <c r="J154" i="20"/>
  <c r="J162" i="20" s="1"/>
  <c r="L18" i="20" l="1"/>
  <c r="L44" i="20" l="1"/>
  <c r="L70" i="20"/>
  <c r="L34" i="20"/>
  <c r="L64" i="20"/>
  <c r="L39" i="20"/>
  <c r="L56" i="20" l="1"/>
  <c r="L57" i="20" l="1"/>
  <c r="L71" i="20"/>
  <c r="L58" i="20"/>
  <c r="L84" i="20"/>
  <c r="L59" i="20" l="1"/>
  <c r="L65" i="20"/>
  <c r="L86" i="20" l="1"/>
  <c r="L23" i="20" l="1"/>
  <c r="L45" i="20" s="1"/>
  <c r="L49" i="20" s="1"/>
  <c r="L55" i="20"/>
  <c r="L54" i="20" s="1"/>
  <c r="L72" i="20" s="1"/>
  <c r="L85" i="20"/>
  <c r="L82" i="20" l="1"/>
  <c r="L87" i="20" s="1"/>
  <c r="L154" i="20"/>
  <c r="L162" i="20" s="1"/>
  <c r="N85" i="20"/>
  <c r="L83" i="20"/>
  <c r="N57" i="20" l="1"/>
  <c r="N23" i="20"/>
  <c r="N45" i="20" l="1"/>
  <c r="N54" i="20"/>
  <c r="N72" i="20" l="1"/>
  <c r="N49" i="20"/>
  <c r="N154" i="20" l="1"/>
  <c r="N82" i="20"/>
  <c r="N87" i="20" l="1"/>
  <c r="N162" i="20"/>
  <c r="O53" i="4" l="1"/>
  <c r="N53" i="4"/>
  <c r="M53" i="4"/>
  <c r="L53" i="4"/>
  <c r="K53" i="4"/>
  <c r="J53" i="4"/>
  <c r="I53" i="4"/>
  <c r="H53" i="4"/>
  <c r="F53" i="4"/>
  <c r="E53" i="4"/>
  <c r="D53" i="4"/>
  <c r="C53" i="4"/>
  <c r="O52" i="4"/>
  <c r="N52" i="4"/>
  <c r="M52" i="4"/>
  <c r="L52" i="4"/>
  <c r="K52" i="4"/>
  <c r="J52" i="4"/>
  <c r="I52" i="4"/>
  <c r="H52" i="4"/>
  <c r="F52" i="4"/>
  <c r="E52" i="4"/>
  <c r="D52" i="4"/>
  <c r="C52" i="4"/>
  <c r="O51" i="4"/>
  <c r="N51" i="4"/>
  <c r="M51" i="4"/>
  <c r="L51" i="4"/>
  <c r="K51" i="4"/>
  <c r="J51" i="4"/>
  <c r="I51" i="4"/>
  <c r="H51" i="4"/>
  <c r="F51" i="4"/>
  <c r="E51" i="4"/>
  <c r="D51" i="4"/>
  <c r="C51" i="4"/>
  <c r="O50" i="4"/>
  <c r="N50" i="4"/>
  <c r="M50" i="4"/>
  <c r="L50" i="4"/>
  <c r="K50" i="4"/>
  <c r="J50" i="4"/>
  <c r="I50" i="4"/>
  <c r="H50" i="4"/>
  <c r="F50" i="4"/>
  <c r="E50" i="4"/>
  <c r="D50" i="4"/>
  <c r="C50" i="4"/>
  <c r="O49" i="4"/>
  <c r="N49" i="4"/>
  <c r="M49" i="4"/>
  <c r="L49" i="4"/>
  <c r="K49" i="4"/>
  <c r="J49" i="4"/>
  <c r="I49" i="4"/>
  <c r="H49" i="4"/>
  <c r="F49" i="4"/>
  <c r="E49" i="4"/>
  <c r="D49" i="4"/>
  <c r="C49" i="4"/>
  <c r="O48" i="4"/>
  <c r="N48" i="4"/>
  <c r="M48" i="4"/>
  <c r="L48" i="4"/>
  <c r="K48" i="4"/>
  <c r="J48" i="4"/>
  <c r="I48" i="4"/>
  <c r="H48" i="4"/>
  <c r="F48" i="4"/>
  <c r="E48" i="4"/>
  <c r="D48" i="4"/>
  <c r="C48" i="4"/>
  <c r="O47" i="4"/>
  <c r="N47" i="4"/>
  <c r="M47" i="4"/>
  <c r="L47" i="4"/>
  <c r="K47" i="4"/>
  <c r="J47" i="4"/>
  <c r="I47" i="4"/>
  <c r="H47" i="4"/>
  <c r="F47" i="4"/>
  <c r="E47" i="4"/>
  <c r="D47" i="4"/>
  <c r="C47" i="4"/>
  <c r="O46" i="4"/>
  <c r="N46" i="4"/>
  <c r="M46" i="4"/>
  <c r="L46" i="4"/>
  <c r="K46" i="4"/>
  <c r="J46" i="4"/>
  <c r="I46" i="4"/>
  <c r="H46" i="4"/>
  <c r="F46" i="4"/>
  <c r="E46" i="4"/>
  <c r="D46" i="4"/>
  <c r="C46" i="4"/>
  <c r="O45" i="4"/>
  <c r="N45" i="4"/>
  <c r="M45" i="4"/>
  <c r="L45" i="4"/>
  <c r="K45" i="4"/>
  <c r="J45" i="4"/>
  <c r="I45" i="4"/>
  <c r="H45" i="4"/>
  <c r="F45" i="4"/>
  <c r="E45" i="4"/>
  <c r="D45" i="4"/>
  <c r="C45" i="4"/>
  <c r="O44" i="4"/>
  <c r="N44" i="4"/>
  <c r="M44" i="4"/>
  <c r="L44" i="4"/>
  <c r="K44" i="4"/>
  <c r="J44" i="4"/>
  <c r="I44" i="4"/>
  <c r="H44" i="4"/>
  <c r="F44" i="4"/>
  <c r="E44" i="4"/>
  <c r="D44" i="4"/>
  <c r="C44" i="4"/>
  <c r="O43" i="4"/>
  <c r="N43" i="4"/>
  <c r="M43" i="4"/>
  <c r="L43" i="4"/>
  <c r="K43" i="4"/>
  <c r="J43" i="4"/>
  <c r="I43" i="4"/>
  <c r="H43" i="4"/>
  <c r="F43" i="4"/>
  <c r="E43" i="4"/>
  <c r="D43" i="4"/>
  <c r="C43" i="4"/>
  <c r="O42" i="4"/>
  <c r="N42" i="4"/>
  <c r="M42" i="4"/>
  <c r="L42" i="4"/>
  <c r="K42" i="4"/>
  <c r="J42" i="4"/>
  <c r="I42" i="4"/>
  <c r="H42" i="4"/>
  <c r="F42" i="4"/>
  <c r="E42" i="4"/>
  <c r="D42" i="4"/>
  <c r="C42" i="4"/>
  <c r="O41" i="4"/>
  <c r="N41" i="4"/>
  <c r="M41" i="4"/>
  <c r="L41" i="4"/>
  <c r="K41" i="4"/>
  <c r="J41" i="4"/>
  <c r="I41" i="4"/>
  <c r="H41" i="4"/>
  <c r="F41" i="4"/>
  <c r="E41" i="4"/>
  <c r="D41" i="4"/>
  <c r="C41" i="4"/>
  <c r="O40" i="4"/>
  <c r="N40" i="4"/>
  <c r="M40" i="4"/>
  <c r="L40" i="4"/>
  <c r="K40" i="4"/>
  <c r="J40" i="4"/>
  <c r="I40" i="4"/>
  <c r="H40" i="4"/>
  <c r="F40" i="4"/>
  <c r="E40" i="4"/>
  <c r="D40" i="4"/>
  <c r="C40" i="4"/>
  <c r="O39" i="4"/>
  <c r="N39" i="4"/>
  <c r="M39" i="4"/>
  <c r="L39" i="4"/>
  <c r="K39" i="4"/>
  <c r="J39" i="4"/>
  <c r="I39" i="4"/>
  <c r="H39" i="4"/>
  <c r="F39" i="4"/>
  <c r="E39" i="4"/>
  <c r="D39" i="4"/>
  <c r="C39" i="4"/>
  <c r="O38" i="4"/>
  <c r="N38" i="4"/>
  <c r="M38" i="4"/>
  <c r="L38" i="4"/>
  <c r="K38" i="4"/>
  <c r="J38" i="4"/>
  <c r="I38" i="4"/>
  <c r="H38" i="4"/>
  <c r="F38" i="4"/>
  <c r="E38" i="4"/>
  <c r="D38" i="4"/>
  <c r="C38" i="4"/>
  <c r="O37" i="4"/>
  <c r="N37" i="4"/>
  <c r="M37" i="4"/>
  <c r="L37" i="4"/>
  <c r="K37" i="4"/>
  <c r="J37" i="4"/>
  <c r="I37" i="4"/>
  <c r="H37" i="4"/>
  <c r="F37" i="4"/>
  <c r="E37" i="4"/>
  <c r="D37" i="4"/>
  <c r="C37" i="4"/>
  <c r="N36" i="4"/>
  <c r="M36" i="4"/>
  <c r="L36" i="4"/>
  <c r="K36" i="4"/>
  <c r="I36" i="4"/>
  <c r="E36" i="4"/>
  <c r="D36" i="4"/>
  <c r="C36" i="4"/>
  <c r="M35" i="4"/>
  <c r="K35" i="4"/>
  <c r="I35" i="4"/>
  <c r="E35" i="4"/>
  <c r="D35" i="4"/>
  <c r="C35" i="4"/>
  <c r="O34" i="4"/>
  <c r="N34" i="4"/>
  <c r="M34" i="4"/>
  <c r="L34" i="4"/>
  <c r="K34" i="4"/>
  <c r="J34" i="4"/>
  <c r="I34" i="4"/>
  <c r="H34" i="4"/>
  <c r="F34" i="4"/>
  <c r="E34" i="4"/>
  <c r="D34" i="4"/>
  <c r="C34" i="4"/>
  <c r="O33" i="4"/>
  <c r="N33" i="4"/>
  <c r="M33" i="4"/>
  <c r="L33" i="4"/>
  <c r="K33" i="4"/>
  <c r="J33" i="4"/>
  <c r="I33" i="4"/>
  <c r="H33" i="4"/>
  <c r="F33" i="4"/>
  <c r="E33" i="4"/>
  <c r="D33" i="4"/>
  <c r="C33" i="4"/>
  <c r="O32" i="4"/>
  <c r="N32" i="4"/>
  <c r="M32" i="4"/>
  <c r="L32" i="4"/>
  <c r="K32" i="4"/>
  <c r="J32" i="4"/>
  <c r="I32" i="4"/>
  <c r="H32" i="4"/>
  <c r="F32" i="4"/>
  <c r="E32" i="4"/>
  <c r="D32" i="4"/>
  <c r="C32" i="4"/>
  <c r="O31" i="4"/>
  <c r="N31" i="4"/>
  <c r="M31" i="4"/>
  <c r="L31" i="4"/>
  <c r="K31" i="4"/>
  <c r="J31" i="4"/>
  <c r="I31" i="4"/>
  <c r="H31" i="4"/>
  <c r="F31" i="4"/>
  <c r="E31" i="4"/>
  <c r="D31" i="4"/>
  <c r="C31" i="4"/>
  <c r="O30" i="4"/>
  <c r="N30" i="4"/>
  <c r="M30" i="4"/>
  <c r="L30" i="4"/>
  <c r="K30" i="4"/>
  <c r="J30" i="4"/>
  <c r="I30" i="4"/>
  <c r="H30" i="4"/>
  <c r="F30" i="4"/>
  <c r="E30" i="4"/>
  <c r="D30" i="4"/>
  <c r="C30" i="4"/>
  <c r="O29" i="4"/>
  <c r="N29" i="4"/>
  <c r="M29" i="4"/>
  <c r="L29" i="4"/>
  <c r="K29" i="4"/>
  <c r="J29" i="4"/>
  <c r="I29" i="4"/>
  <c r="H29" i="4"/>
  <c r="F29" i="4"/>
  <c r="E29" i="4"/>
  <c r="D29" i="4"/>
  <c r="C29" i="4"/>
  <c r="O28" i="4"/>
  <c r="N28" i="4"/>
  <c r="M28" i="4"/>
  <c r="L28" i="4"/>
  <c r="K28" i="4"/>
  <c r="J28" i="4"/>
  <c r="I28" i="4"/>
  <c r="H28" i="4"/>
  <c r="F28" i="4"/>
  <c r="E28" i="4"/>
  <c r="D28" i="4"/>
  <c r="C28" i="4"/>
  <c r="O27" i="4"/>
  <c r="N27" i="4"/>
  <c r="M27" i="4"/>
  <c r="L27" i="4"/>
  <c r="K27" i="4"/>
  <c r="J27" i="4"/>
  <c r="I27" i="4"/>
  <c r="H27" i="4"/>
  <c r="F27" i="4"/>
  <c r="E27" i="4"/>
  <c r="D27" i="4"/>
  <c r="C27" i="4"/>
  <c r="O26" i="4"/>
  <c r="N26" i="4"/>
  <c r="M26" i="4"/>
  <c r="L26" i="4"/>
  <c r="K26" i="4"/>
  <c r="J26" i="4"/>
  <c r="I26" i="4"/>
  <c r="H26" i="4"/>
  <c r="F26" i="4"/>
  <c r="E26" i="4"/>
  <c r="D26" i="4"/>
  <c r="C26" i="4"/>
  <c r="O25" i="4"/>
  <c r="N25" i="4"/>
  <c r="M25" i="4"/>
  <c r="L25" i="4"/>
  <c r="K25" i="4"/>
  <c r="J25" i="4"/>
  <c r="I25" i="4"/>
  <c r="H25" i="4"/>
  <c r="F25" i="4"/>
  <c r="E25" i="4"/>
  <c r="D25" i="4"/>
  <c r="C25" i="4"/>
  <c r="N24" i="4"/>
  <c r="M24" i="4"/>
  <c r="L24" i="4"/>
  <c r="K24" i="4"/>
  <c r="J24" i="4"/>
  <c r="I24" i="4"/>
  <c r="H24" i="4"/>
  <c r="E24" i="4"/>
  <c r="D24" i="4"/>
  <c r="C24" i="4"/>
  <c r="O23" i="4"/>
  <c r="N23" i="4"/>
  <c r="M23" i="4"/>
  <c r="L23" i="4"/>
  <c r="K23" i="4"/>
  <c r="J23" i="4"/>
  <c r="I23" i="4"/>
  <c r="H23" i="4"/>
  <c r="F23" i="4"/>
  <c r="E23" i="4"/>
  <c r="D23" i="4"/>
  <c r="C23" i="4"/>
  <c r="O22" i="4"/>
  <c r="N22" i="4"/>
  <c r="M22" i="4"/>
  <c r="L22" i="4"/>
  <c r="K22" i="4"/>
  <c r="J22" i="4"/>
  <c r="I22" i="4"/>
  <c r="H22" i="4"/>
  <c r="F22" i="4"/>
  <c r="E22" i="4"/>
  <c r="D22" i="4"/>
  <c r="C22" i="4"/>
  <c r="O21" i="4"/>
  <c r="N21" i="4"/>
  <c r="M21" i="4"/>
  <c r="L21" i="4"/>
  <c r="K21" i="4"/>
  <c r="J21" i="4"/>
  <c r="I21" i="4"/>
  <c r="H21" i="4"/>
  <c r="F21" i="4"/>
  <c r="E21" i="4"/>
  <c r="D21" i="4"/>
  <c r="C21" i="4"/>
  <c r="O20" i="4"/>
  <c r="N20" i="4"/>
  <c r="M20" i="4"/>
  <c r="L20" i="4"/>
  <c r="K20" i="4"/>
  <c r="J20" i="4"/>
  <c r="I20" i="4"/>
  <c r="H20" i="4"/>
  <c r="F20" i="4"/>
  <c r="E20" i="4"/>
  <c r="D20" i="4"/>
  <c r="C20" i="4"/>
  <c r="O19" i="4"/>
  <c r="N19" i="4"/>
  <c r="M19" i="4"/>
  <c r="L19" i="4"/>
  <c r="K19" i="4"/>
  <c r="J19" i="4"/>
  <c r="I19" i="4"/>
  <c r="H19" i="4"/>
  <c r="E19" i="4"/>
  <c r="D19" i="4"/>
  <c r="C19" i="4"/>
  <c r="O53" i="19" l="1"/>
  <c r="N53" i="19"/>
  <c r="M53" i="19"/>
  <c r="L53" i="19"/>
  <c r="K53" i="19"/>
  <c r="J53" i="19"/>
  <c r="I53" i="19"/>
  <c r="H53" i="19"/>
  <c r="E53" i="19"/>
  <c r="D53" i="19"/>
  <c r="C53" i="19"/>
  <c r="O52" i="19"/>
  <c r="N52" i="19"/>
  <c r="M52" i="19"/>
  <c r="L52" i="19"/>
  <c r="K52" i="19"/>
  <c r="J52" i="19"/>
  <c r="I52" i="19"/>
  <c r="H52" i="19"/>
  <c r="E52" i="19"/>
  <c r="D52" i="19"/>
  <c r="C52" i="19"/>
  <c r="O51" i="19"/>
  <c r="N51" i="19"/>
  <c r="M51" i="19"/>
  <c r="L51" i="19"/>
  <c r="K51" i="19"/>
  <c r="J51" i="19"/>
  <c r="I51" i="19"/>
  <c r="H51" i="19"/>
  <c r="E51" i="19"/>
  <c r="D51" i="19"/>
  <c r="C51" i="19"/>
  <c r="O50" i="19"/>
  <c r="N50" i="19"/>
  <c r="M50" i="19"/>
  <c r="L50" i="19"/>
  <c r="K50" i="19"/>
  <c r="J50" i="19"/>
  <c r="I50" i="19"/>
  <c r="H50" i="19"/>
  <c r="E50" i="19"/>
  <c r="D50" i="19"/>
  <c r="C50" i="19"/>
  <c r="O49" i="19"/>
  <c r="N49" i="19"/>
  <c r="M49" i="19"/>
  <c r="L49" i="19"/>
  <c r="K49" i="19"/>
  <c r="J49" i="19"/>
  <c r="I49" i="19"/>
  <c r="H49" i="19"/>
  <c r="E49" i="19"/>
  <c r="D49" i="19"/>
  <c r="C49" i="19"/>
  <c r="O48" i="19"/>
  <c r="N48" i="19"/>
  <c r="M48" i="19"/>
  <c r="L48" i="19"/>
  <c r="K48" i="19"/>
  <c r="J48" i="19"/>
  <c r="I48" i="19"/>
  <c r="H48" i="19"/>
  <c r="E48" i="19"/>
  <c r="D48" i="19"/>
  <c r="C48" i="19"/>
  <c r="O47" i="19"/>
  <c r="N47" i="19"/>
  <c r="M47" i="19"/>
  <c r="L47" i="19"/>
  <c r="K47" i="19"/>
  <c r="J47" i="19"/>
  <c r="I47" i="19"/>
  <c r="H47" i="19"/>
  <c r="E47" i="19"/>
  <c r="D47" i="19"/>
  <c r="C47" i="19"/>
  <c r="O46" i="19"/>
  <c r="N46" i="19"/>
  <c r="M46" i="19"/>
  <c r="L46" i="19"/>
  <c r="K46" i="19"/>
  <c r="J46" i="19"/>
  <c r="I46" i="19"/>
  <c r="H46" i="19"/>
  <c r="E46" i="19"/>
  <c r="D46" i="19"/>
  <c r="C46" i="19"/>
  <c r="O45" i="19"/>
  <c r="N45" i="19"/>
  <c r="M45" i="19"/>
  <c r="L45" i="19"/>
  <c r="K45" i="19"/>
  <c r="J45" i="19"/>
  <c r="I45" i="19"/>
  <c r="H45" i="19"/>
  <c r="E45" i="19"/>
  <c r="D45" i="19"/>
  <c r="C45" i="19"/>
  <c r="O44" i="19"/>
  <c r="N44" i="19"/>
  <c r="M44" i="19"/>
  <c r="L44" i="19"/>
  <c r="K44" i="19"/>
  <c r="J44" i="19"/>
  <c r="I44" i="19"/>
  <c r="H44" i="19"/>
  <c r="E44" i="19"/>
  <c r="D44" i="19"/>
  <c r="C44" i="19"/>
  <c r="O43" i="19"/>
  <c r="N43" i="19"/>
  <c r="M43" i="19"/>
  <c r="L43" i="19"/>
  <c r="K43" i="19"/>
  <c r="J43" i="19"/>
  <c r="I43" i="19"/>
  <c r="H43" i="19"/>
  <c r="E43" i="19"/>
  <c r="D43" i="19"/>
  <c r="C43" i="19"/>
  <c r="O42" i="19"/>
  <c r="N42" i="19"/>
  <c r="M42" i="19"/>
  <c r="L42" i="19"/>
  <c r="K42" i="19"/>
  <c r="J42" i="19"/>
  <c r="I42" i="19"/>
  <c r="H42" i="19"/>
  <c r="E42" i="19"/>
  <c r="D42" i="19"/>
  <c r="C42" i="19"/>
  <c r="O41" i="19"/>
  <c r="N41" i="19"/>
  <c r="M41" i="19"/>
  <c r="L41" i="19"/>
  <c r="K41" i="19"/>
  <c r="J41" i="19"/>
  <c r="I41" i="19"/>
  <c r="H41" i="19"/>
  <c r="E41" i="19"/>
  <c r="D41" i="19"/>
  <c r="C41" i="19"/>
  <c r="O40" i="19"/>
  <c r="N40" i="19"/>
  <c r="M40" i="19"/>
  <c r="L40" i="19"/>
  <c r="K40" i="19"/>
  <c r="J40" i="19"/>
  <c r="I40" i="19"/>
  <c r="H40" i="19"/>
  <c r="E40" i="19"/>
  <c r="D40" i="19"/>
  <c r="C40" i="19"/>
  <c r="O39" i="19"/>
  <c r="N39" i="19"/>
  <c r="M39" i="19"/>
  <c r="L39" i="19"/>
  <c r="K39" i="19"/>
  <c r="J39" i="19"/>
  <c r="I39" i="19"/>
  <c r="H39" i="19"/>
  <c r="E39" i="19"/>
  <c r="D39" i="19"/>
  <c r="C39" i="19"/>
  <c r="O38" i="19"/>
  <c r="N38" i="19"/>
  <c r="M38" i="19"/>
  <c r="L38" i="19"/>
  <c r="K38" i="19"/>
  <c r="J38" i="19"/>
  <c r="I38" i="19"/>
  <c r="H38" i="19"/>
  <c r="E38" i="19"/>
  <c r="D38" i="19"/>
  <c r="C38" i="19"/>
  <c r="O37" i="19"/>
  <c r="N37" i="19"/>
  <c r="M37" i="19"/>
  <c r="L37" i="19"/>
  <c r="K37" i="19"/>
  <c r="J37" i="19"/>
  <c r="I37" i="19"/>
  <c r="H37" i="19"/>
  <c r="E37" i="19"/>
  <c r="D37" i="19"/>
  <c r="C37" i="19"/>
  <c r="O36" i="19"/>
  <c r="N36" i="19"/>
  <c r="M36" i="19"/>
  <c r="L36" i="19"/>
  <c r="K36" i="19"/>
  <c r="J36" i="19"/>
  <c r="I36" i="19"/>
  <c r="H36" i="19"/>
  <c r="E36" i="19"/>
  <c r="D36" i="19"/>
  <c r="C36" i="19"/>
  <c r="M35" i="19"/>
  <c r="L35" i="19"/>
  <c r="K35" i="19"/>
  <c r="J35" i="19"/>
  <c r="I35" i="19"/>
  <c r="E35" i="19"/>
  <c r="D35" i="19"/>
  <c r="C35" i="19"/>
  <c r="O34" i="19"/>
  <c r="N34" i="19"/>
  <c r="M34" i="19"/>
  <c r="L34" i="19"/>
  <c r="K34" i="19"/>
  <c r="J34" i="19"/>
  <c r="I34" i="19"/>
  <c r="H34" i="19"/>
  <c r="E34" i="19"/>
  <c r="D34" i="19"/>
  <c r="C34" i="19"/>
  <c r="O33" i="19"/>
  <c r="N33" i="19"/>
  <c r="M33" i="19"/>
  <c r="L33" i="19"/>
  <c r="K33" i="19"/>
  <c r="J33" i="19"/>
  <c r="I33" i="19"/>
  <c r="H33" i="19"/>
  <c r="E33" i="19"/>
  <c r="D33" i="19"/>
  <c r="C33" i="19"/>
  <c r="O32" i="19"/>
  <c r="N32" i="19"/>
  <c r="M32" i="19"/>
  <c r="L32" i="19"/>
  <c r="K32" i="19"/>
  <c r="J32" i="19"/>
  <c r="I32" i="19"/>
  <c r="H32" i="19"/>
  <c r="E32" i="19"/>
  <c r="D32" i="19"/>
  <c r="C32" i="19"/>
  <c r="O31" i="19"/>
  <c r="N31" i="19"/>
  <c r="M31" i="19"/>
  <c r="L31" i="19"/>
  <c r="K31" i="19"/>
  <c r="J31" i="19"/>
  <c r="I31" i="19"/>
  <c r="H31" i="19"/>
  <c r="E31" i="19"/>
  <c r="D31" i="19"/>
  <c r="C31" i="19"/>
  <c r="O30" i="19"/>
  <c r="N30" i="19"/>
  <c r="M30" i="19"/>
  <c r="L30" i="19"/>
  <c r="K30" i="19"/>
  <c r="J30" i="19"/>
  <c r="I30" i="19"/>
  <c r="H30" i="19"/>
  <c r="E30" i="19"/>
  <c r="D30" i="19"/>
  <c r="C30" i="19"/>
  <c r="O29" i="19"/>
  <c r="N29" i="19"/>
  <c r="M29" i="19"/>
  <c r="L29" i="19"/>
  <c r="K29" i="19"/>
  <c r="J29" i="19"/>
  <c r="I29" i="19"/>
  <c r="H29" i="19"/>
  <c r="E29" i="19"/>
  <c r="D29" i="19"/>
  <c r="C29" i="19"/>
  <c r="O28" i="19"/>
  <c r="N28" i="19"/>
  <c r="M28" i="19"/>
  <c r="L28" i="19"/>
  <c r="K28" i="19"/>
  <c r="J28" i="19"/>
  <c r="I28" i="19"/>
  <c r="H28" i="19"/>
  <c r="E28" i="19"/>
  <c r="D28" i="19"/>
  <c r="C28" i="19"/>
  <c r="O27" i="19"/>
  <c r="N27" i="19"/>
  <c r="M27" i="19"/>
  <c r="L27" i="19"/>
  <c r="K27" i="19"/>
  <c r="J27" i="19"/>
  <c r="I27" i="19"/>
  <c r="H27" i="19"/>
  <c r="E27" i="19"/>
  <c r="D27" i="19"/>
  <c r="C27" i="19"/>
  <c r="O26" i="19"/>
  <c r="N26" i="19"/>
  <c r="M26" i="19"/>
  <c r="L26" i="19"/>
  <c r="K26" i="19"/>
  <c r="J26" i="19"/>
  <c r="I26" i="19"/>
  <c r="H26" i="19"/>
  <c r="E26" i="19"/>
  <c r="D26" i="19"/>
  <c r="C26" i="19"/>
  <c r="O25" i="19"/>
  <c r="N25" i="19"/>
  <c r="M25" i="19"/>
  <c r="L25" i="19"/>
  <c r="K25" i="19"/>
  <c r="J25" i="19"/>
  <c r="I25" i="19"/>
  <c r="H25" i="19"/>
  <c r="E25" i="19"/>
  <c r="D25" i="19"/>
  <c r="C25" i="19"/>
  <c r="N24" i="19"/>
  <c r="M24" i="19"/>
  <c r="L24" i="19"/>
  <c r="K24" i="19"/>
  <c r="J24" i="19"/>
  <c r="I24" i="19"/>
  <c r="H24" i="19"/>
  <c r="E24" i="19"/>
  <c r="D24" i="19"/>
  <c r="C24" i="19"/>
  <c r="O23" i="19"/>
  <c r="N23" i="19"/>
  <c r="M23" i="19"/>
  <c r="L23" i="19"/>
  <c r="K23" i="19"/>
  <c r="J23" i="19"/>
  <c r="I23" i="19"/>
  <c r="H23" i="19"/>
  <c r="E23" i="19"/>
  <c r="D23" i="19"/>
  <c r="C23" i="19"/>
  <c r="O22" i="19"/>
  <c r="N22" i="19"/>
  <c r="M22" i="19"/>
  <c r="L22" i="19"/>
  <c r="K22" i="19"/>
  <c r="J22" i="19"/>
  <c r="I22" i="19"/>
  <c r="H22" i="19"/>
  <c r="E22" i="19"/>
  <c r="D22" i="19"/>
  <c r="C22" i="19"/>
  <c r="O21" i="19"/>
  <c r="N21" i="19"/>
  <c r="M21" i="19"/>
  <c r="L21" i="19"/>
  <c r="K21" i="19"/>
  <c r="J21" i="19"/>
  <c r="I21" i="19"/>
  <c r="H21" i="19"/>
  <c r="E21" i="19"/>
  <c r="D21" i="19"/>
  <c r="C21" i="19"/>
  <c r="O20" i="19"/>
  <c r="N20" i="19"/>
  <c r="M20" i="19"/>
  <c r="L20" i="19"/>
  <c r="K20" i="19"/>
  <c r="J20" i="19"/>
  <c r="I20" i="19"/>
  <c r="H20" i="19"/>
  <c r="E20" i="19"/>
  <c r="D20" i="19"/>
  <c r="C20" i="19"/>
  <c r="O19" i="19"/>
  <c r="N19" i="19"/>
  <c r="M19" i="19"/>
  <c r="L19" i="19"/>
  <c r="K19" i="19"/>
  <c r="J19" i="19"/>
  <c r="I19" i="19"/>
  <c r="H19" i="19"/>
  <c r="E19" i="19"/>
  <c r="D19" i="19"/>
  <c r="C19" i="19"/>
  <c r="F36" i="13"/>
  <c r="F35" i="13"/>
  <c r="L35" i="7"/>
  <c r="L35" i="4" s="1"/>
  <c r="N35" i="7"/>
  <c r="H35" i="7"/>
  <c r="F36" i="7"/>
  <c r="F35" i="7" l="1"/>
  <c r="F35" i="17"/>
  <c r="F35" i="10"/>
  <c r="F24" i="12" l="1"/>
  <c r="F24" i="5"/>
  <c r="F24" i="15" l="1"/>
  <c r="F36" i="15"/>
  <c r="N35" i="15"/>
  <c r="F35" i="15" s="1"/>
  <c r="F36" i="8"/>
  <c r="F35" i="8"/>
  <c r="N35" i="8"/>
  <c r="F24" i="9" l="1"/>
  <c r="F24" i="4" s="1"/>
  <c r="N35" i="11" l="1"/>
  <c r="N35" i="4" s="1"/>
  <c r="H35" i="11"/>
  <c r="H35" i="4" s="1"/>
  <c r="J36" i="11"/>
  <c r="J36" i="4" s="1"/>
  <c r="H36" i="11"/>
  <c r="H36" i="4" s="1"/>
  <c r="F19" i="11"/>
  <c r="F19" i="4" s="1"/>
  <c r="G19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O35" i="18"/>
  <c r="O35" i="19" s="1"/>
  <c r="N35" i="18"/>
  <c r="H35" i="18"/>
  <c r="H35" i="19" s="1"/>
  <c r="F53" i="18"/>
  <c r="F53" i="19" s="1"/>
  <c r="F52" i="18"/>
  <c r="F52" i="19" s="1"/>
  <c r="F51" i="18"/>
  <c r="F51" i="19" s="1"/>
  <c r="F50" i="18"/>
  <c r="F50" i="19" s="1"/>
  <c r="F49" i="18"/>
  <c r="F49" i="19" s="1"/>
  <c r="F48" i="18"/>
  <c r="F48" i="19" s="1"/>
  <c r="F47" i="18"/>
  <c r="F47" i="19" s="1"/>
  <c r="F46" i="18"/>
  <c r="F46" i="19" s="1"/>
  <c r="F45" i="18"/>
  <c r="F45" i="19" s="1"/>
  <c r="F44" i="18"/>
  <c r="F44" i="19" s="1"/>
  <c r="F43" i="18"/>
  <c r="F43" i="19" s="1"/>
  <c r="F42" i="18"/>
  <c r="F42" i="19" s="1"/>
  <c r="F41" i="18"/>
  <c r="F41" i="19" s="1"/>
  <c r="F40" i="18"/>
  <c r="F40" i="19" s="1"/>
  <c r="F39" i="18"/>
  <c r="F39" i="19" s="1"/>
  <c r="F38" i="18"/>
  <c r="F38" i="19" s="1"/>
  <c r="F37" i="18"/>
  <c r="F37" i="19" s="1"/>
  <c r="F36" i="18"/>
  <c r="F36" i="19" s="1"/>
  <c r="F34" i="18"/>
  <c r="F34" i="19" s="1"/>
  <c r="F33" i="18"/>
  <c r="F33" i="19" s="1"/>
  <c r="F32" i="18"/>
  <c r="F32" i="19" s="1"/>
  <c r="F31" i="18"/>
  <c r="F31" i="19" s="1"/>
  <c r="F30" i="18"/>
  <c r="F30" i="19" s="1"/>
  <c r="F29" i="18"/>
  <c r="F29" i="19" s="1"/>
  <c r="F28" i="18"/>
  <c r="F28" i="19" s="1"/>
  <c r="F27" i="18"/>
  <c r="F27" i="19" s="1"/>
  <c r="F26" i="18"/>
  <c r="F26" i="19" s="1"/>
  <c r="F25" i="18"/>
  <c r="F25" i="19" s="1"/>
  <c r="F24" i="18"/>
  <c r="F24" i="19" s="1"/>
  <c r="F23" i="18"/>
  <c r="F23" i="19" s="1"/>
  <c r="F22" i="18"/>
  <c r="F22" i="19" s="1"/>
  <c r="F21" i="18"/>
  <c r="F21" i="19" s="1"/>
  <c r="F20" i="18"/>
  <c r="F20" i="19" s="1"/>
  <c r="F19" i="18"/>
  <c r="F19" i="19" s="1"/>
  <c r="G19" i="18"/>
  <c r="J35" i="11" l="1"/>
  <c r="J35" i="4" s="1"/>
  <c r="F35" i="18"/>
  <c r="F35" i="19" s="1"/>
  <c r="N35" i="19"/>
  <c r="F36" i="11"/>
  <c r="F36" i="4" s="1"/>
  <c r="F35" i="11"/>
  <c r="F35" i="4" s="1"/>
  <c r="O35" i="10"/>
  <c r="G19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7"/>
  <c r="G35" i="10" l="1"/>
  <c r="O24" i="9"/>
  <c r="O24" i="4" s="1"/>
  <c r="O24" i="16"/>
  <c r="O24" i="19" s="1"/>
  <c r="G19" i="16"/>
  <c r="G53" i="9" l="1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9" i="14"/>
  <c r="G20" i="14"/>
  <c r="G53" i="12" l="1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O36" i="7"/>
  <c r="O36" i="4" s="1"/>
  <c r="O35" i="7"/>
  <c r="O35" i="4" s="1"/>
  <c r="G19" i="19" l="1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53" i="14"/>
  <c r="G52" i="14"/>
  <c r="G51" i="14"/>
  <c r="G51" i="19" s="1"/>
  <c r="G50" i="14"/>
  <c r="G49" i="14"/>
  <c r="G49" i="19" s="1"/>
  <c r="G48" i="14"/>
  <c r="G47" i="14"/>
  <c r="G46" i="14"/>
  <c r="G45" i="14"/>
  <c r="G44" i="14"/>
  <c r="G43" i="14"/>
  <c r="G43" i="19" s="1"/>
  <c r="G42" i="14"/>
  <c r="G41" i="14"/>
  <c r="G41" i="19" s="1"/>
  <c r="G40" i="14"/>
  <c r="G39" i="14"/>
  <c r="G38" i="14"/>
  <c r="G37" i="14"/>
  <c r="G36" i="14"/>
  <c r="G35" i="14"/>
  <c r="G35" i="19" s="1"/>
  <c r="G34" i="14"/>
  <c r="G33" i="14"/>
  <c r="G33" i="19" s="1"/>
  <c r="G32" i="14"/>
  <c r="G31" i="14"/>
  <c r="G30" i="14"/>
  <c r="G29" i="14"/>
  <c r="G28" i="14"/>
  <c r="G27" i="14"/>
  <c r="G27" i="19" s="1"/>
  <c r="G26" i="14"/>
  <c r="G25" i="14"/>
  <c r="G25" i="19" s="1"/>
  <c r="G24" i="14"/>
  <c r="G23" i="14"/>
  <c r="G22" i="14"/>
  <c r="G21" i="14"/>
  <c r="G53" i="13"/>
  <c r="G53" i="19" s="1"/>
  <c r="G52" i="13"/>
  <c r="G52" i="19" s="1"/>
  <c r="G51" i="13"/>
  <c r="G50" i="13"/>
  <c r="G50" i="19" s="1"/>
  <c r="G49" i="13"/>
  <c r="G48" i="13"/>
  <c r="G48" i="19" s="1"/>
  <c r="G47" i="13"/>
  <c r="G47" i="19" s="1"/>
  <c r="G46" i="13"/>
  <c r="G46" i="19" s="1"/>
  <c r="G45" i="13"/>
  <c r="G45" i="19" s="1"/>
  <c r="G44" i="13"/>
  <c r="G44" i="19" s="1"/>
  <c r="G43" i="13"/>
  <c r="G42" i="13"/>
  <c r="G42" i="19" s="1"/>
  <c r="G41" i="13"/>
  <c r="G40" i="13"/>
  <c r="G40" i="19" s="1"/>
  <c r="G39" i="13"/>
  <c r="G39" i="19" s="1"/>
  <c r="G38" i="13"/>
  <c r="G38" i="19" s="1"/>
  <c r="G37" i="13"/>
  <c r="G37" i="19" s="1"/>
  <c r="G36" i="13"/>
  <c r="G36" i="19" s="1"/>
  <c r="G35" i="13"/>
  <c r="G34" i="13"/>
  <c r="G34" i="19" s="1"/>
  <c r="G33" i="13"/>
  <c r="G32" i="13"/>
  <c r="G32" i="19" s="1"/>
  <c r="G31" i="13"/>
  <c r="G31" i="19" s="1"/>
  <c r="G30" i="13"/>
  <c r="G30" i="19" s="1"/>
  <c r="G29" i="13"/>
  <c r="G29" i="19" s="1"/>
  <c r="G28" i="13"/>
  <c r="G28" i="19" s="1"/>
  <c r="G27" i="13"/>
  <c r="G26" i="13"/>
  <c r="G26" i="19" s="1"/>
  <c r="G25" i="13"/>
  <c r="G24" i="13"/>
  <c r="G24" i="19" s="1"/>
  <c r="G23" i="13"/>
  <c r="G23" i="19" s="1"/>
  <c r="G22" i="13"/>
  <c r="G22" i="19" s="1"/>
  <c r="G21" i="13"/>
  <c r="G21" i="19" s="1"/>
  <c r="G20" i="13"/>
  <c r="G20" i="19" s="1"/>
  <c r="G19" i="13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53" i="5" l="1"/>
  <c r="G53" i="4" s="1"/>
  <c r="G52" i="5"/>
  <c r="G52" i="4" s="1"/>
  <c r="G51" i="5"/>
  <c r="G51" i="4" s="1"/>
  <c r="G50" i="5"/>
  <c r="G50" i="4" s="1"/>
  <c r="G49" i="5"/>
  <c r="G49" i="4" s="1"/>
  <c r="G48" i="5"/>
  <c r="G48" i="4" s="1"/>
  <c r="G47" i="5"/>
  <c r="G47" i="4" s="1"/>
  <c r="G46" i="5"/>
  <c r="G46" i="4" s="1"/>
  <c r="G45" i="5"/>
  <c r="G45" i="4" s="1"/>
  <c r="G44" i="5"/>
  <c r="G44" i="4" s="1"/>
  <c r="G43" i="5"/>
  <c r="G43" i="4" s="1"/>
  <c r="G42" i="5"/>
  <c r="G42" i="4" s="1"/>
  <c r="G41" i="5"/>
  <c r="G41" i="4" s="1"/>
  <c r="G40" i="5"/>
  <c r="G40" i="4" s="1"/>
  <c r="G39" i="5"/>
  <c r="G39" i="4" s="1"/>
  <c r="G38" i="5"/>
  <c r="G38" i="4" s="1"/>
  <c r="G37" i="5"/>
  <c r="G37" i="4" s="1"/>
  <c r="G36" i="5"/>
  <c r="G36" i="4" s="1"/>
  <c r="G35" i="5"/>
  <c r="G35" i="4" s="1"/>
  <c r="G34" i="5"/>
  <c r="G34" i="4" s="1"/>
  <c r="G33" i="5"/>
  <c r="G33" i="4" s="1"/>
  <c r="G32" i="5"/>
  <c r="G32" i="4" s="1"/>
  <c r="G31" i="5"/>
  <c r="G31" i="4" s="1"/>
  <c r="G30" i="5"/>
  <c r="G30" i="4" s="1"/>
  <c r="G29" i="5"/>
  <c r="G29" i="4" s="1"/>
  <c r="G28" i="5"/>
  <c r="G28" i="4" s="1"/>
  <c r="G27" i="5"/>
  <c r="G27" i="4" s="1"/>
  <c r="G26" i="5"/>
  <c r="G26" i="4" s="1"/>
  <c r="G25" i="5"/>
  <c r="G25" i="4" s="1"/>
  <c r="G24" i="5"/>
  <c r="G24" i="4" s="1"/>
  <c r="G23" i="5"/>
  <c r="G23" i="4" s="1"/>
  <c r="G22" i="5"/>
  <c r="G22" i="4" s="1"/>
  <c r="G21" i="5"/>
  <c r="G21" i="4" s="1"/>
  <c r="G20" i="5"/>
  <c r="G20" i="4" s="1"/>
  <c r="G19" i="5"/>
  <c r="G19" i="4" s="1"/>
  <c r="P131" i="20" l="1"/>
  <c r="P98" i="20"/>
  <c r="P95" i="20"/>
  <c r="P94" i="20" l="1"/>
  <c r="P103" i="20"/>
  <c r="P99" i="20"/>
  <c r="P100" i="20" s="1"/>
  <c r="P106" i="20"/>
  <c r="P102" i="20"/>
  <c r="P104" i="20"/>
  <c r="P93" i="20"/>
  <c r="P107" i="20"/>
  <c r="P128" i="20" l="1"/>
  <c r="P127" i="20" s="1"/>
  <c r="H127" i="20"/>
  <c r="H159" i="20" l="1"/>
  <c r="H157" i="20" s="1"/>
  <c r="H171" i="20" l="1"/>
  <c r="H174" i="20" s="1"/>
  <c r="H175" i="20" s="1"/>
  <c r="J173" i="20"/>
  <c r="L173" i="20" s="1"/>
  <c r="N173" i="20" s="1"/>
  <c r="P173" i="20" s="1"/>
  <c r="P20" i="20" l="1"/>
  <c r="P21" i="20" l="1"/>
  <c r="P19" i="20" l="1"/>
  <c r="P132" i="20" l="1"/>
  <c r="P130" i="20" l="1"/>
  <c r="P108" i="20"/>
  <c r="P109" i="20" l="1"/>
  <c r="H145" i="20"/>
  <c r="H147" i="20" s="1"/>
  <c r="H114" i="20"/>
  <c r="P134" i="20" l="1"/>
  <c r="P141" i="20" s="1"/>
  <c r="H141" i="20"/>
  <c r="P145" i="20"/>
  <c r="P147" i="20" s="1"/>
  <c r="P114" i="20"/>
  <c r="P125" i="20"/>
  <c r="H148" i="20"/>
  <c r="H133" i="20"/>
  <c r="P148" i="20" l="1"/>
  <c r="P133" i="20"/>
  <c r="P97" i="20"/>
  <c r="P96" i="20" l="1"/>
  <c r="P92" i="20" s="1"/>
  <c r="P142" i="20" s="1"/>
  <c r="H92" i="20"/>
  <c r="H142" i="20" s="1"/>
  <c r="H150" i="20" l="1"/>
  <c r="H152" i="20" s="1"/>
  <c r="J151" i="20" s="1"/>
  <c r="J152" i="20" s="1"/>
  <c r="L151" i="20" s="1"/>
  <c r="L152" i="20" s="1"/>
  <c r="N151" i="20" s="1"/>
  <c r="N152" i="20" s="1"/>
  <c r="P151" i="20" s="1"/>
  <c r="P152" i="20" s="1"/>
  <c r="H144" i="20"/>
  <c r="P150" i="20"/>
  <c r="P144" i="20"/>
  <c r="P43" i="20" l="1"/>
  <c r="P51" i="20" l="1"/>
  <c r="P37" i="20"/>
  <c r="P36" i="20"/>
  <c r="H44" i="20" l="1"/>
  <c r="P42" i="20"/>
  <c r="P44" i="20" s="1"/>
  <c r="P41" i="20"/>
  <c r="P47" i="20"/>
  <c r="P48" i="20"/>
  <c r="H39" i="20" l="1"/>
  <c r="P35" i="20"/>
  <c r="P39" i="20" s="1"/>
  <c r="P28" i="20" l="1"/>
  <c r="P40" i="20"/>
  <c r="P62" i="20" l="1"/>
  <c r="P67" i="20" l="1"/>
  <c r="H70" i="20" l="1"/>
  <c r="P69" i="20"/>
  <c r="P70" i="20" s="1"/>
  <c r="P68" i="20"/>
  <c r="P53" i="20"/>
  <c r="P52" i="20"/>
  <c r="P22" i="20" l="1"/>
  <c r="P18" i="20" s="1"/>
  <c r="H18" i="20"/>
  <c r="H71" i="20" l="1"/>
  <c r="P66" i="20"/>
  <c r="P71" i="20" l="1"/>
  <c r="P25" i="20"/>
  <c r="P56" i="20" s="1"/>
  <c r="H56" i="20"/>
  <c r="H84" i="20" l="1"/>
  <c r="P74" i="20"/>
  <c r="P84" i="20" s="1"/>
  <c r="P27" i="20" l="1"/>
  <c r="P58" i="20" s="1"/>
  <c r="H58" i="20"/>
  <c r="P31" i="20" l="1"/>
  <c r="H30" i="20" l="1"/>
  <c r="H34" i="20" s="1"/>
  <c r="P32" i="20"/>
  <c r="P30" i="20" s="1"/>
  <c r="P34" i="20" s="1"/>
  <c r="P63" i="20" l="1"/>
  <c r="P64" i="20" s="1"/>
  <c r="H64" i="20"/>
  <c r="H86" i="20"/>
  <c r="P76" i="20"/>
  <c r="P86" i="20" s="1"/>
  <c r="H57" i="20"/>
  <c r="P26" i="20"/>
  <c r="P57" i="20" s="1"/>
  <c r="P24" i="20"/>
  <c r="H55" i="20"/>
  <c r="H23" i="20"/>
  <c r="H49" i="20" s="1"/>
  <c r="P55" i="20" l="1"/>
  <c r="P54" i="20" s="1"/>
  <c r="P23" i="20"/>
  <c r="P45" i="20" s="1"/>
  <c r="P49" i="20" s="1"/>
  <c r="H85" i="20"/>
  <c r="P75" i="20"/>
  <c r="P85" i="20" s="1"/>
  <c r="H54" i="20"/>
  <c r="P60" i="20" l="1"/>
  <c r="H65" i="20"/>
  <c r="H59" i="20"/>
  <c r="H72" i="20" s="1"/>
  <c r="P73" i="20" l="1"/>
  <c r="P83" i="20" s="1"/>
  <c r="H83" i="20"/>
  <c r="H82" i="20"/>
  <c r="H87" i="20" s="1"/>
  <c r="H154" i="20"/>
  <c r="H162" i="20" s="1"/>
  <c r="P65" i="20"/>
  <c r="P59" i="20"/>
  <c r="P72" i="20" s="1"/>
  <c r="P82" i="20" l="1"/>
  <c r="P87" i="20" s="1"/>
  <c r="P154" i="20"/>
  <c r="P162" i="20" s="1"/>
  <c r="H166" i="20" l="1"/>
</calcChain>
</file>

<file path=xl/sharedStrings.xml><?xml version="1.0" encoding="utf-8"?>
<sst xmlns="http://schemas.openxmlformats.org/spreadsheetml/2006/main" count="2700" uniqueCount="347">
  <si>
    <t>Приложение  № _____</t>
  </si>
  <si>
    <t>к приказу Минэнерго России</t>
  </si>
  <si>
    <t>от «__» _____ 2015 г. №___</t>
  </si>
  <si>
    <t>Год раскрытия информации: _________ год</t>
  </si>
  <si>
    <t>Финансовый план</t>
  </si>
  <si>
    <t xml:space="preserve">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</si>
  <si>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</si>
  <si>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r>
      <rPr>
        <b/>
        <sz val="14"/>
        <color indexed="8"/>
        <rFont val="Times New Roman"/>
        <family val="1"/>
        <charset val="204"/>
      </rPr>
      <t xml:space="preserve">на период </t>
    </r>
    <r>
      <rPr>
        <b/>
        <u/>
        <sz val="14"/>
        <color indexed="8"/>
        <rFont val="Times New Roman"/>
        <family val="1"/>
        <charset val="204"/>
      </rPr>
      <t xml:space="preserve">                                                                               _</t>
    </r>
  </si>
  <si>
    <t xml:space="preserve">                    период реализации инвестиционной программы</t>
  </si>
  <si>
    <t>№ п/п</t>
  </si>
  <si>
    <t>Показатель</t>
  </si>
  <si>
    <t xml:space="preserve">Факт </t>
  </si>
  <si>
    <t>План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</si>
  <si>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</si>
  <si>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</si>
  <si>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</si>
  <si>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</si>
  <si>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Приток денежных средств по инвестиционной деятельности всего</t>
  </si>
  <si>
    <t>Отток денежных средств по инвестиционной деятельности всего</t>
  </si>
  <si>
    <t>Приток по финансовой деятельности всего, в том числе</t>
  </si>
  <si>
    <t>Отток по финансовой деятельности всего, в том числе</t>
  </si>
  <si>
    <t>Остаток денежных средств на начало периода</t>
  </si>
  <si>
    <t>Остаток денежных средств на конец периода</t>
  </si>
  <si>
    <t>Единицы измерения</t>
  </si>
  <si>
    <t>Выручка от основной деятельности
(расшифровать по видам регулируемой деятельности)</t>
  </si>
  <si>
    <t>Выручка от прочей деятельности</t>
  </si>
  <si>
    <t>Себестоимость основной деятельности
(расшифровать по видам регулируемой деятельности)</t>
  </si>
  <si>
    <t xml:space="preserve">                      для перепродажи</t>
  </si>
  <si>
    <t>Услуги прочих ТСО</t>
  </si>
  <si>
    <t>Расходы на оплату труда с учетом ЕСН</t>
  </si>
  <si>
    <t>Работы и услуги непроизводственного характера</t>
  </si>
  <si>
    <t>Валовая прибыль от прочей деятельности</t>
  </si>
  <si>
    <t>Управленческие расходы</t>
  </si>
  <si>
    <t>Доходы от участия в других организациях</t>
  </si>
  <si>
    <t>Проценты к получению</t>
  </si>
  <si>
    <t>Расходы, связанные с персоналом</t>
  </si>
  <si>
    <t>Проценты к уплате</t>
  </si>
  <si>
    <t>Текщий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</si>
  <si>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</si>
  <si>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</si>
  <si>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</si>
  <si>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</si>
  <si>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</si>
  <si>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</si>
  <si>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</si>
  <si>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</si>
  <si>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</si>
  <si>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</si>
  <si>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</si>
  <si>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</si>
  <si>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</si>
  <si>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</si>
  <si>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</si>
  <si>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3</t>
  </si>
  <si>
    <t>4</t>
  </si>
  <si>
    <t>5</t>
  </si>
  <si>
    <t>6</t>
  </si>
  <si>
    <t>6.1</t>
  </si>
  <si>
    <t>6.2</t>
  </si>
  <si>
    <t>6.3</t>
  </si>
  <si>
    <t>III</t>
  </si>
  <si>
    <t>IV</t>
  </si>
  <si>
    <t>V</t>
  </si>
  <si>
    <t>VI</t>
  </si>
  <si>
    <t>2.3</t>
  </si>
  <si>
    <t>VII</t>
  </si>
  <si>
    <t>VIII</t>
  </si>
  <si>
    <t>%</t>
  </si>
  <si>
    <t>СПРАВКИ ТЕХНОЛОГИЧЕСКИЕ</t>
  </si>
  <si>
    <t xml:space="preserve">Объем продукции отпущенной с шин (коллекторов) </t>
  </si>
  <si>
    <t>Объем покупной продукции для реализации</t>
  </si>
  <si>
    <t>Объем покупной продукции на технологические цели</t>
  </si>
  <si>
    <t>Объем продукции отпущенной (проданной) потребителям</t>
  </si>
  <si>
    <t>В отношении сетевых компаний</t>
  </si>
  <si>
    <t>В отношении генерирующих компаний</t>
  </si>
  <si>
    <t>тыс.кВт.ч</t>
  </si>
  <si>
    <t>МВт</t>
  </si>
  <si>
    <t>ус.ед.</t>
  </si>
  <si>
    <t>тыс.Гкал</t>
  </si>
  <si>
    <t>чел</t>
  </si>
  <si>
    <t>Объем потерь электроэнергии при ее передаче (распределении)</t>
  </si>
  <si>
    <t>Установленная мощность</t>
  </si>
  <si>
    <t>Располагаемая мощность</t>
  </si>
  <si>
    <t>Объем выработанной электроэнергии</t>
  </si>
  <si>
    <t xml:space="preserve">   электроэнергии</t>
  </si>
  <si>
    <t xml:space="preserve">    теплоэнергии</t>
  </si>
  <si>
    <t xml:space="preserve">   электроэнергии </t>
  </si>
  <si>
    <t xml:space="preserve">    мощности</t>
  </si>
  <si>
    <t xml:space="preserve">   теплоэнергии</t>
  </si>
  <si>
    <t>Среднесписочная численность работников (без внешних совместителей и работников несписочного состава)</t>
  </si>
  <si>
    <t xml:space="preserve">  </t>
  </si>
  <si>
    <t>Выручка от реализации товаров (работ, услуг) всего, в том числе</t>
  </si>
  <si>
    <t>Материальные расходы всего, в том числе</t>
  </si>
  <si>
    <t>Себестоимость прочей деятельности</t>
  </si>
  <si>
    <t>Покупная энергия</t>
  </si>
  <si>
    <t>1.4</t>
  </si>
  <si>
    <t>Работы и услуги производственного характера всего, в том числе</t>
  </si>
  <si>
    <t>Услуги по передаче электрической энергии по ЕНЭС</t>
  </si>
  <si>
    <t>Налоги и сборы всего, в том числе</t>
  </si>
  <si>
    <t>налог на имущество</t>
  </si>
  <si>
    <t>Прочие расходы всего, в том числе</t>
  </si>
  <si>
    <t>Внереализационные доходы всего, в том числе</t>
  </si>
  <si>
    <t>Восстановление резервов всего, в том числе</t>
  </si>
  <si>
    <t xml:space="preserve">      по сомнительным долгам</t>
  </si>
  <si>
    <t>Внереализационные расходы всего, в том числе</t>
  </si>
  <si>
    <t>Создание резервов всего, в том числе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</si>
  <si>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</si>
  <si>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</si>
  <si>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Прибыль / убыток до налогообложения (III + IV)</t>
  </si>
  <si>
    <t>Прочие доходы и расходы (сальдо) (1 + 2)</t>
  </si>
  <si>
    <t>Налог на прибыль и иные аналогичные обязательные платежи всего, в том числе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</si>
  <si>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</si>
  <si>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</si>
  <si>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</si>
  <si>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</si>
  <si>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</si>
  <si>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</si>
  <si>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</si>
  <si>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покупной электроэнергии на компенсацию потерь</t>
  </si>
  <si>
    <t>Оплата покупной энергии всего, в том числе</t>
  </si>
  <si>
    <t xml:space="preserve">            расчеты на оптовом рынке электрической энергии</t>
  </si>
  <si>
    <t xml:space="preserve">            расчеты с поставщиками розничных рынков</t>
  </si>
  <si>
    <t>Оплата услуг по передаче электроэнергии по ЕНЭС</t>
  </si>
  <si>
    <t>Себестоимость товаров (работ, услуг), коммерческие и управленческие расходы всего, в том числе</t>
  </si>
  <si>
    <t>Расчеты с персоналом по оплате труда</t>
  </si>
  <si>
    <t>Расходы на топливо на технологические цели</t>
  </si>
  <si>
    <t>Услуги по передаче тепловой энергии</t>
  </si>
  <si>
    <t>Оплата поставщикам топлива на технологические цели</t>
  </si>
  <si>
    <t>Оплата услуг по передаче тепловой энергии</t>
  </si>
  <si>
    <t>Оплата налогов и сборов</t>
  </si>
  <si>
    <t>7</t>
  </si>
  <si>
    <t>8</t>
  </si>
  <si>
    <t>9</t>
  </si>
  <si>
    <t>2.2.1</t>
  </si>
  <si>
    <t>2.2.2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</si>
  <si>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</si>
  <si>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</si>
  <si>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</si>
  <si>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</si>
  <si>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</si>
  <si>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</si>
  <si>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</si>
  <si>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</si>
  <si>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</si>
  <si>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3.3</t>
  </si>
  <si>
    <t>7.1</t>
  </si>
  <si>
    <t>7.2</t>
  </si>
  <si>
    <t>Сальдо денежных средств по основной деятельности
(расшифровать по видам регулируемой деятельности)</t>
  </si>
  <si>
    <t>Сальдо денежных средств по прочей деятельности</t>
  </si>
  <si>
    <t>8.1</t>
  </si>
  <si>
    <t>8.2</t>
  </si>
  <si>
    <t>Сальдо денежных средств по инвестиционной деятельности
(расшифровать по видам регулируемой деятельности)</t>
  </si>
  <si>
    <t xml:space="preserve">          средства федерального бюджета РФ</t>
  </si>
  <si>
    <t>Инвестиции в основной капитал всего, в том числе</t>
  </si>
  <si>
    <t>4.1</t>
  </si>
  <si>
    <t>4.1.1</t>
  </si>
  <si>
    <t>4.1.2</t>
  </si>
  <si>
    <t>4.2</t>
  </si>
  <si>
    <t>4.3</t>
  </si>
  <si>
    <t>Приобретение нематериальных активов</t>
  </si>
  <si>
    <t>Поступления от эмиссии акций</t>
  </si>
  <si>
    <t>Процентные поступления</t>
  </si>
  <si>
    <t>5.1</t>
  </si>
  <si>
    <t>5.2</t>
  </si>
  <si>
    <t>5.3</t>
  </si>
  <si>
    <t>5.4</t>
  </si>
  <si>
    <t>Погашение кредитов и займов</t>
  </si>
  <si>
    <t>Выкуп собственных акций и иных финансовых инструментов</t>
  </si>
  <si>
    <t>6.4</t>
  </si>
  <si>
    <t>Сальдо денежных средств по операционной деятельности (1 - 2) всего, в том числе</t>
  </si>
  <si>
    <t xml:space="preserve">Сальдо денежных средств по инвестиционной деятельности всего (3 - 4), в том числе </t>
  </si>
  <si>
    <t>Сальдо денежных средств по финансовой деятельности всего (5 - 6)</t>
  </si>
  <si>
    <t>10</t>
  </si>
  <si>
    <t>11</t>
  </si>
  <si>
    <t>12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</si>
  <si>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</si>
  <si>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</si>
  <si>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</si>
  <si>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</si>
  <si>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</si>
  <si>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</si>
  <si>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</si>
  <si>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</si>
  <si>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</si>
  <si>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Дебиторская задолженность по прочей деятельности</t>
  </si>
  <si>
    <t>из нее просроченная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</si>
  <si>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</si>
  <si>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</si>
  <si>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</si>
  <si>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</si>
  <si>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</si>
  <si>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Постащикам электроэнергии на компенсацию потерь</t>
  </si>
  <si>
    <t>По оплате услуг на передачу электроэнергии по ЕНЭС</t>
  </si>
  <si>
    <t>По оплате услуг распределительных сетевых компаний</t>
  </si>
  <si>
    <t>По оплате услуг на передаче тепловой энергии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</si>
  <si>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</si>
  <si>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</si>
  <si>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</si>
  <si>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Объем отпуска электроэнергии из сети (полезный отпуск) всего, в том числе</t>
  </si>
  <si>
    <t>по прямым потребителям ЕНЭС</t>
  </si>
  <si>
    <t>Заявленная / Фактическая мощность всего, в том числе</t>
  </si>
  <si>
    <t>прямых потребителей ЕНЭС</t>
  </si>
  <si>
    <t>Количество условных единиц обслуживаемого электросетевого оборудования</t>
  </si>
  <si>
    <t>Собственная НВВ четевой компании</t>
  </si>
  <si>
    <t>Уровень оплаты (по видам регулируемой деятельности)</t>
  </si>
  <si>
    <t>8.3</t>
  </si>
  <si>
    <t>8.4</t>
  </si>
  <si>
    <t>8.5</t>
  </si>
  <si>
    <t>8.6</t>
  </si>
  <si>
    <t>8.7</t>
  </si>
  <si>
    <t>8.8</t>
  </si>
  <si>
    <t>8.9</t>
  </si>
  <si>
    <t>8.10</t>
  </si>
  <si>
    <t>По обязательствам перед поставщиками и подрядчиками по исполнению ИПР</t>
  </si>
  <si>
    <t>Источники финансирования (заполняется по финансированию) инвестиционной программы</t>
  </si>
  <si>
    <t xml:space="preserve">                   период реализации инвестиционной программы</t>
  </si>
  <si>
    <t>№пп</t>
  </si>
  <si>
    <t>Источник финансирования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</si>
  <si>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</si>
  <si>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</si>
  <si>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</si>
  <si>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</si>
  <si>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</si>
  <si>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</si>
  <si>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</si>
  <si>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</si>
  <si>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</si>
  <si>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</si>
  <si>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</si>
  <si>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</si>
  <si>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</si>
  <si>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</si>
  <si>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</si>
  <si>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</si>
  <si>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</si>
  <si>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</si>
  <si>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амортизация, учтенная в тарифах (указать отдельно по регулируемым видам деятельности)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</si>
  <si>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</si>
  <si>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</si>
  <si>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</si>
  <si>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</si>
  <si>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</si>
  <si>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Прочие собственные средства всего, в том числе:</t>
  </si>
  <si>
    <t>1.4.1</t>
  </si>
  <si>
    <t>средства допэмиссии</t>
  </si>
  <si>
    <t>1.5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</si>
  <si>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</si>
  <si>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</si>
  <si>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</si>
  <si>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</si>
  <si>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</si>
  <si>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</si>
  <si>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</si>
  <si>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</si>
  <si>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</si>
  <si>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</si>
  <si>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</si>
  <si>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</si>
  <si>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</si>
  <si>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</si>
  <si>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</si>
  <si>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</si>
  <si>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</si>
  <si>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млн рублей</t>
  </si>
  <si>
    <t>в том числе на технологические цели, включая энергию на компенсацию потерь при ее передаче</t>
  </si>
  <si>
    <t>Прочие материальные расходы</t>
  </si>
  <si>
    <t>Прочие услуги производственного характера</t>
  </si>
  <si>
    <t>прочие налоги и сборы</t>
  </si>
  <si>
    <t>Инфраструктурные платежи</t>
  </si>
  <si>
    <t>Иные прочие расходы</t>
  </si>
  <si>
    <t>Арендная плата, лизинговые платежи</t>
  </si>
  <si>
    <t>Расходы на ремонт</t>
  </si>
  <si>
    <t>Коммерческие расходы</t>
  </si>
  <si>
    <t>Прочие внереализационные доходы</t>
  </si>
  <si>
    <t>Прочие внереализационные расходы</t>
  </si>
  <si>
    <t>Прибыль / убыток до налдогообложения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</si>
  <si>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</si>
  <si>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Страховые взносы (ЕСН)</t>
  </si>
  <si>
    <t>Сальдо денежных средств от транзитных операций</t>
  </si>
  <si>
    <t>13</t>
  </si>
  <si>
    <r>
      <t>Итого сальдо денежных средств по Обществу</t>
    </r>
    <r>
      <rPr>
        <b/>
        <sz val="8"/>
        <rFont val="Times New Roman"/>
        <family val="1"/>
        <charset val="204"/>
      </rPr>
      <t xml:space="preserve"> (7 + 8 + 9 + 10)</t>
    </r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</si>
  <si>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</si>
  <si>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</si>
  <si>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>Прочие поступления по инвестиционной деятельности</t>
  </si>
  <si>
    <t xml:space="preserve"> </t>
  </si>
  <si>
    <t>Выплаты на новое строительство и расширение</t>
  </si>
  <si>
    <t>Выплаты на техническое перевооружение и реконструкцию</t>
  </si>
  <si>
    <t>Выплаты ПИР для объектов нового строительства будущих лет</t>
  </si>
  <si>
    <t>Выплаты на проведение НИОКР</t>
  </si>
  <si>
    <t>Выплаты по приобретению объектов ОС, земельных участков</t>
  </si>
  <si>
    <t>4.1.3</t>
  </si>
  <si>
    <t>4.1.4</t>
  </si>
  <si>
    <t>4.1.5</t>
  </si>
  <si>
    <t>4.1.6</t>
  </si>
  <si>
    <t>Прочие выплаты, связанные с инвестициями в основной капитал</t>
  </si>
  <si>
    <t>Прочие выплаты по инвестиционной деятельности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</si>
  <si>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</si>
  <si>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</si>
  <si>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</si>
  <si>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Погашение кредитов и займов всего, в том числе</t>
  </si>
  <si>
    <t>Поступления от реализации финансовых инструментов (векселей, облигаций и пр.)</t>
  </si>
  <si>
    <t>Прочие поступления по финансовой деятельности</t>
  </si>
  <si>
    <t>5.5</t>
  </si>
  <si>
    <t>5.6</t>
  </si>
  <si>
    <t>6.5</t>
  </si>
  <si>
    <t>Прочие выплаты по финансовой деятельности</t>
  </si>
  <si>
    <t>Объем финансирования мероприятий 
по технологическому присоединению льготных категорий заявителей максимальной присоединяемой мощностью до 150 кВт, в том числе за счет:</t>
  </si>
  <si>
    <t>инвестиционной составляющей в тарифе</t>
  </si>
  <si>
    <t>амортизации, учтенной в тарифе</t>
  </si>
  <si>
    <t>кредитов</t>
  </si>
  <si>
    <t>Год раскрытия информации: 2017 год</t>
  </si>
  <si>
    <t>1 квартал</t>
  </si>
  <si>
    <t>2 квартал</t>
  </si>
  <si>
    <t>3 квартал</t>
  </si>
  <si>
    <t>4 квартал</t>
  </si>
  <si>
    <t>на период 2016 г.</t>
  </si>
  <si>
    <t>ПАО "МРСК Северного Кавказа"</t>
  </si>
  <si>
    <t>х</t>
  </si>
  <si>
    <t>Выручка от передачи электроэнергии</t>
  </si>
  <si>
    <t>Выручка от тех присоединения</t>
  </si>
  <si>
    <t>Выручка от продажи электроэнергии</t>
  </si>
  <si>
    <t>Себестоимость от передачи электроэнергии</t>
  </si>
  <si>
    <t>Себестоимость от тех присоединения</t>
  </si>
  <si>
    <t>Себестоимость от продажи электроэнергии</t>
  </si>
  <si>
    <t>Валовая прибыль / убыток от передачи электроэнергии</t>
  </si>
  <si>
    <t>Валовая прибыль / убыток от тех присоединения</t>
  </si>
  <si>
    <t>Валовая прибыль / убыток от продажи электроэнергии</t>
  </si>
  <si>
    <t>Прибыль / убыток до налдогообложения от передачи электроэнергии</t>
  </si>
  <si>
    <t>Прибыль / убыток до налдогообложения от тех присоединения</t>
  </si>
  <si>
    <t>Прибыль / убыток до налдогообложения от продажи электроэнергии</t>
  </si>
  <si>
    <t>Текщий налог на прибыль по передачи электроэнергии</t>
  </si>
  <si>
    <t>Текщий налог на прибыль по тех присоединения</t>
  </si>
  <si>
    <t>Текщий налог на прибыль по продажи электроэнергии</t>
  </si>
  <si>
    <t>Чистая прибыль / убыток по передачи электроэнергии</t>
  </si>
  <si>
    <t>Чистая прибыль / убыток по тех присоединения</t>
  </si>
  <si>
    <t>Чистая прибыль / убыток по продажи электроэнергии</t>
  </si>
  <si>
    <t>Приток денежных средств по передачи электроэнергии</t>
  </si>
  <si>
    <t>Приток денежных средств по тех присоединения</t>
  </si>
  <si>
    <t>Приток денежных средств по продажи электроэнергии</t>
  </si>
  <si>
    <t>Оплата услуг по передаче электроэнергии по ТСО</t>
  </si>
  <si>
    <t>Сальдо денежных средств по основной деятельности
((передача ээ+продажа ээ)-(покупка ээ для реализации+покупка потерь)</t>
  </si>
  <si>
    <t>Дебиторская задолженность по основной деятельности
(по передаче ээ)</t>
  </si>
  <si>
    <t>Собственная НВВ сетевой компании</t>
  </si>
  <si>
    <t>АО " Чеченэнерго"</t>
  </si>
  <si>
    <t>АО "Чеченэенрго"</t>
  </si>
  <si>
    <t>на период 1 кв. 2017 г.</t>
  </si>
  <si>
    <r>
      <rPr>
        <b/>
        <sz val="14"/>
        <rFont val="Times New Roman"/>
        <family val="1"/>
        <charset val="204"/>
      </rPr>
      <t xml:space="preserve">на период </t>
    </r>
    <r>
      <rPr>
        <b/>
        <u/>
        <sz val="14"/>
        <rFont val="Times New Roman"/>
        <family val="1"/>
        <charset val="204"/>
      </rPr>
      <t xml:space="preserve">        1 квартал 2017 года                                                                       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</si>
</sst>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_ ;[Red]\-#,##0.00\ "/>
    <numFmt numFmtId="170" formatCode="#,##0_ ;[Red]\-#,##0\ "/>
    <numFmt numFmtId="171" formatCode="#,##0.00_ ;\-#,##0.00\ "/>
    <numFmt numFmtId="172" formatCode="0.0%"/>
    <numFmt numFmtId="173" formatCode="#,##0.000000"/>
  </numFmts>
  <fonts count="5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i/>
      <sz val="11"/>
      <name val="Arial"/>
      <family val="2"/>
      <charset val="204"/>
    </font>
    <font>
      <b/>
      <u/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u/>
      <sz val="9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35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5" fillId="0" borderId="0" applyFont="0" applyFill="0" applyBorder="0" applyAlignment="0" applyProtection="0"/>
    <xf numFmtId="0" fontId="29" fillId="4" borderId="0" applyNumberFormat="0" applyBorder="0" applyAlignment="0" applyProtection="0"/>
    <xf numFmtId="9" fontId="35" fillId="0" borderId="0" applyFont="0" applyFill="0" applyBorder="0" applyAlignment="0" applyProtection="0"/>
  </cellStyleXfs>
  <cellXfs count="378">
    <xf numFmtId="0" fontId="0" fillId="0" borderId="0" xfId="0"/>
    <xf numFmtId="0" fontId="1" fillId="0" borderId="0" xfId="41" applyFont="1"/>
    <xf numFmtId="0" fontId="1" fillId="0" borderId="0" xfId="41" applyFont="1" applyFill="1"/>
    <xf numFmtId="0" fontId="2" fillId="0" borderId="0" xfId="41" applyFont="1" applyAlignment="1">
      <alignment horizontal="right" vertical="center"/>
    </xf>
    <xf numFmtId="0" fontId="2" fillId="0" borderId="0" xfId="41" applyFont="1" applyAlignment="1">
      <alignment horizontal="right"/>
    </xf>
    <xf numFmtId="0" fontId="3" fillId="0" borderId="0" xfId="41" applyFont="1" applyFill="1" applyAlignment="1">
      <alignment horizontal="center"/>
    </xf>
    <xf numFmtId="0" fontId="3" fillId="0" borderId="0" xfId="41" applyFont="1" applyFill="1" applyAlignment="1">
      <alignment horizontal="center" wrapText="1"/>
    </xf>
    <xf numFmtId="0" fontId="38" fillId="0" borderId="0" xfId="51" applyFont="1" applyAlignment="1">
      <alignment horizontal="center" vertical="center"/>
    </xf>
    <xf numFmtId="0" fontId="1" fillId="0" borderId="0" xfId="41" applyFont="1" applyFill="1" applyAlignment="1">
      <alignment vertical="center"/>
    </xf>
    <xf numFmtId="164" fontId="3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ont="1" applyFill="1" applyBorder="1" applyAlignment="1">
      <alignment horizontal="justify" vertical="center" wrapText="1"/>
    </xf>
    <xf numFmtId="164" fontId="1" fillId="24" borderId="10" xfId="41" applyNumberFormat="1" applyFont="1" applyFill="1" applyBorder="1" applyAlignment="1">
      <alignment horizontal="right" vertical="center"/>
    </xf>
    <xf numFmtId="164" fontId="3" fillId="24" borderId="10" xfId="41" applyNumberFormat="1" applyFont="1" applyFill="1" applyBorder="1" applyAlignment="1">
      <alignment horizontal="right" vertical="center"/>
    </xf>
    <xf numFmtId="164" fontId="1" fillId="24" borderId="10" xfId="41" applyNumberFormat="1" applyFont="1" applyFill="1" applyBorder="1" applyAlignment="1">
      <alignment vertical="center"/>
    </xf>
    <xf numFmtId="0" fontId="1" fillId="0" borderId="0" xfId="41" applyFont="1" applyFill="1" applyAlignment="1">
      <alignment wrapText="1"/>
    </xf>
    <xf numFmtId="0" fontId="39" fillId="0" borderId="0" xfId="41" applyFont="1" applyFill="1" applyAlignment="1">
      <alignment horizontal="center" wrapText="1"/>
    </xf>
    <xf numFmtId="49" fontId="31" fillId="0" borderId="11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center" vertical="center"/>
    </xf>
    <xf numFmtId="164" fontId="3" fillId="0" borderId="10" xfId="41" applyNumberFormat="1" applyFont="1" applyFill="1" applyBorder="1" applyAlignment="1">
      <alignment horizontal="right" vertical="center"/>
    </xf>
    <xf numFmtId="0" fontId="3" fillId="0" borderId="0" xfId="41" applyFont="1" applyFill="1" applyAlignment="1">
      <alignment horizontal="center" vertical="center"/>
    </xf>
    <xf numFmtId="0" fontId="3" fillId="0" borderId="0" xfId="41" applyFont="1" applyFill="1" applyAlignment="1">
      <alignment horizontal="center" vertical="center" wrapText="1"/>
    </xf>
    <xf numFmtId="0" fontId="1" fillId="0" borderId="0" xfId="41" applyFont="1" applyAlignment="1">
      <alignment horizontal="center" vertical="center"/>
    </xf>
    <xf numFmtId="0" fontId="1" fillId="0" borderId="0" xfId="41" applyFont="1" applyFill="1" applyAlignment="1">
      <alignment horizontal="center" vertical="center"/>
    </xf>
    <xf numFmtId="0" fontId="4" fillId="0" borderId="0" xfId="41" applyFont="1" applyFill="1" applyAlignment="1">
      <alignment horizontal="center" vertical="center" wrapText="1"/>
    </xf>
    <xf numFmtId="0" fontId="1" fillId="0" borderId="0" xfId="41" applyFont="1" applyFill="1" applyAlignment="1">
      <alignment horizontal="center" vertical="center" wrapText="1"/>
    </xf>
    <xf numFmtId="0" fontId="3" fillId="0" borderId="0" xfId="41" applyFont="1" applyFill="1" applyAlignment="1">
      <alignment vertical="center"/>
    </xf>
    <xf numFmtId="164" fontId="3" fillId="24" borderId="10" xfId="41" applyNumberFormat="1" applyFont="1" applyFill="1" applyBorder="1" applyAlignment="1">
      <alignment vertical="center"/>
    </xf>
    <xf numFmtId="0" fontId="1" fillId="0" borderId="0" xfId="41" applyFont="1" applyAlignment="1">
      <alignment wrapText="1"/>
    </xf>
    <xf numFmtId="0" fontId="38" fillId="0" borderId="0" xfId="51" applyFont="1" applyAlignment="1">
      <alignment horizontal="center" vertical="center" wrapText="1"/>
    </xf>
    <xf numFmtId="0" fontId="3" fillId="0" borderId="0" xfId="41" applyFont="1" applyFill="1" applyBorder="1" applyAlignment="1">
      <alignment horizontal="center" wrapText="1"/>
    </xf>
    <xf numFmtId="0" fontId="3" fillId="0" borderId="13" xfId="41" applyFont="1" applyFill="1" applyBorder="1" applyAlignment="1">
      <alignment vertical="center"/>
    </xf>
    <xf numFmtId="0" fontId="1" fillId="0" borderId="13" xfId="41" applyFont="1" applyFill="1" applyBorder="1" applyAlignment="1">
      <alignment vertical="center"/>
    </xf>
    <xf numFmtId="0" fontId="1" fillId="0" borderId="14" xfId="41" applyFont="1" applyFill="1" applyBorder="1" applyAlignment="1">
      <alignment vertical="center"/>
    </xf>
    <xf numFmtId="164" fontId="3" fillId="24" borderId="15" xfId="41" applyNumberFormat="1" applyFont="1" applyFill="1" applyBorder="1" applyAlignment="1">
      <alignment horizontal="right" vertical="center"/>
    </xf>
    <xf numFmtId="0" fontId="1" fillId="0" borderId="16" xfId="41" applyFont="1" applyFill="1" applyBorder="1" applyAlignment="1">
      <alignment vertical="center"/>
    </xf>
    <xf numFmtId="164" fontId="3" fillId="24" borderId="12" xfId="41" applyNumberFormat="1" applyFont="1" applyFill="1" applyBorder="1" applyAlignment="1">
      <alignment horizontal="right" vertical="center"/>
    </xf>
    <xf numFmtId="0" fontId="3" fillId="0" borderId="17" xfId="41" applyFont="1" applyFill="1" applyBorder="1" applyAlignment="1">
      <alignment vertical="center"/>
    </xf>
    <xf numFmtId="164" fontId="3" fillId="24" borderId="18" xfId="41" applyNumberFormat="1" applyFont="1" applyFill="1" applyBorder="1" applyAlignment="1">
      <alignment vertical="center"/>
    </xf>
    <xf numFmtId="0" fontId="3" fillId="0" borderId="19" xfId="41" applyFont="1" applyFill="1" applyBorder="1" applyAlignment="1">
      <alignment vertical="center"/>
    </xf>
    <xf numFmtId="0" fontId="30" fillId="0" borderId="11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27" xfId="0" applyFont="1" applyBorder="1" applyAlignment="1">
      <alignment vertical="center" wrapText="1"/>
    </xf>
    <xf numFmtId="0" fontId="31" fillId="0" borderId="27" xfId="0" applyFont="1" applyBorder="1" applyAlignment="1">
      <alignment vertical="center" wrapText="1"/>
    </xf>
    <xf numFmtId="0" fontId="32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1" fillId="0" borderId="27" xfId="0" applyFont="1" applyBorder="1" applyAlignment="1">
      <alignment horizontal="right" vertical="center" wrapText="1"/>
    </xf>
    <xf numFmtId="0" fontId="31" fillId="0" borderId="30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" fillId="0" borderId="18" xfId="41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vertical="center" wrapText="1"/>
    </xf>
    <xf numFmtId="0" fontId="30" fillId="0" borderId="34" xfId="0" applyFont="1" applyBorder="1" applyAlignment="1">
      <alignment horizontal="center" vertical="center"/>
    </xf>
    <xf numFmtId="164" fontId="3" fillId="24" borderId="35" xfId="41" applyNumberFormat="1" applyFont="1" applyFill="1" applyBorder="1" applyAlignment="1">
      <alignment horizontal="justify" vertical="center" wrapText="1"/>
    </xf>
    <xf numFmtId="0" fontId="3" fillId="0" borderId="36" xfId="41" applyFont="1" applyFill="1" applyBorder="1" applyAlignment="1">
      <alignment vertical="center"/>
    </xf>
    <xf numFmtId="0" fontId="8" fillId="0" borderId="37" xfId="41" applyFont="1" applyFill="1" applyBorder="1" applyAlignment="1">
      <alignment horizontal="center" vertical="center"/>
    </xf>
    <xf numFmtId="0" fontId="8" fillId="0" borderId="38" xfId="41" applyFont="1" applyFill="1" applyBorder="1" applyAlignment="1">
      <alignment horizontal="center" vertical="center" wrapText="1"/>
    </xf>
    <xf numFmtId="0" fontId="8" fillId="0" borderId="39" xfId="41" applyFont="1" applyFill="1" applyBorder="1" applyAlignment="1">
      <alignment horizontal="center" vertical="center" wrapText="1"/>
    </xf>
    <xf numFmtId="0" fontId="3" fillId="0" borderId="26" xfId="41" applyFont="1" applyBorder="1" applyAlignment="1">
      <alignment horizontal="center" vertical="center"/>
    </xf>
    <xf numFmtId="0" fontId="3" fillId="0" borderId="42" xfId="41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vertical="center" wrapText="1"/>
    </xf>
    <xf numFmtId="0" fontId="30" fillId="0" borderId="30" xfId="0" applyFont="1" applyBorder="1" applyAlignment="1">
      <alignment horizontal="center" vertical="center"/>
    </xf>
    <xf numFmtId="164" fontId="3" fillId="24" borderId="18" xfId="41" applyNumberFormat="1" applyFont="1" applyFill="1" applyBorder="1" applyAlignment="1">
      <alignment horizontal="right" vertical="center"/>
    </xf>
    <xf numFmtId="164" fontId="3" fillId="24" borderId="35" xfId="41" applyNumberFormat="1" applyFont="1" applyFill="1" applyBorder="1" applyAlignment="1">
      <alignment vertical="center"/>
    </xf>
    <xf numFmtId="0" fontId="31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vertical="center" wrapText="1"/>
    </xf>
    <xf numFmtId="0" fontId="31" fillId="0" borderId="38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4" fontId="1" fillId="24" borderId="40" xfId="41" applyNumberFormat="1" applyFont="1" applyFill="1" applyBorder="1" applyAlignment="1">
      <alignment horizontal="right" vertical="center"/>
    </xf>
    <xf numFmtId="0" fontId="1" fillId="0" borderId="41" xfId="41" applyFont="1" applyFill="1" applyBorder="1" applyAlignment="1">
      <alignment vertical="center"/>
    </xf>
    <xf numFmtId="49" fontId="30" fillId="0" borderId="32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164" fontId="1" fillId="24" borderId="35" xfId="41" applyNumberFormat="1" applyFont="1" applyFill="1" applyBorder="1" applyAlignment="1">
      <alignment vertical="center"/>
    </xf>
    <xf numFmtId="0" fontId="1" fillId="0" borderId="36" xfId="41" applyFont="1" applyFill="1" applyBorder="1" applyAlignment="1">
      <alignment vertical="center"/>
    </xf>
    <xf numFmtId="49" fontId="31" fillId="0" borderId="37" xfId="0" applyNumberFormat="1" applyFont="1" applyBorder="1" applyAlignment="1">
      <alignment horizontal="center" vertical="center"/>
    </xf>
    <xf numFmtId="0" fontId="34" fillId="0" borderId="38" xfId="0" applyFont="1" applyBorder="1" applyAlignment="1">
      <alignment vertical="center" wrapText="1"/>
    </xf>
    <xf numFmtId="164" fontId="1" fillId="24" borderId="40" xfId="41" applyNumberFormat="1" applyFont="1" applyFill="1" applyBorder="1" applyAlignment="1">
      <alignment vertical="center"/>
    </xf>
    <xf numFmtId="0" fontId="30" fillId="0" borderId="20" xfId="0" applyFont="1" applyBorder="1" applyAlignment="1">
      <alignment horizontal="center" vertical="center"/>
    </xf>
    <xf numFmtId="0" fontId="30" fillId="0" borderId="28" xfId="0" applyFont="1" applyBorder="1" applyAlignment="1">
      <alignment vertical="center" wrapText="1"/>
    </xf>
    <xf numFmtId="164" fontId="1" fillId="24" borderId="15" xfId="41" applyNumberFormat="1" applyFont="1" applyFill="1" applyBorder="1" applyAlignment="1">
      <alignment vertical="center"/>
    </xf>
    <xf numFmtId="49" fontId="31" fillId="0" borderId="14" xfId="0" applyNumberFormat="1" applyFont="1" applyBorder="1" applyAlignment="1">
      <alignment horizontal="center" vertical="center"/>
    </xf>
    <xf numFmtId="0" fontId="3" fillId="0" borderId="45" xfId="41" applyFont="1" applyFill="1" applyBorder="1" applyAlignment="1">
      <alignment vertical="center"/>
    </xf>
    <xf numFmtId="0" fontId="1" fillId="0" borderId="46" xfId="41" applyFont="1" applyFill="1" applyBorder="1" applyAlignment="1">
      <alignment vertical="center"/>
    </xf>
    <xf numFmtId="0" fontId="3" fillId="0" borderId="46" xfId="41" applyFont="1" applyFill="1" applyBorder="1" applyAlignment="1">
      <alignment vertical="center"/>
    </xf>
    <xf numFmtId="0" fontId="1" fillId="0" borderId="47" xfId="41" applyFont="1" applyFill="1" applyBorder="1" applyAlignment="1">
      <alignment vertical="center"/>
    </xf>
    <xf numFmtId="0" fontId="3" fillId="0" borderId="48" xfId="41" applyFont="1" applyFill="1" applyBorder="1" applyAlignment="1">
      <alignment vertical="center"/>
    </xf>
    <xf numFmtId="0" fontId="3" fillId="0" borderId="43" xfId="41" applyFont="1" applyFill="1" applyBorder="1" applyAlignment="1">
      <alignment vertical="center"/>
    </xf>
    <xf numFmtId="0" fontId="1" fillId="0" borderId="44" xfId="41" applyFont="1" applyFill="1" applyBorder="1" applyAlignment="1">
      <alignment vertical="center"/>
    </xf>
    <xf numFmtId="0" fontId="1" fillId="0" borderId="45" xfId="41" applyFont="1" applyFill="1" applyBorder="1" applyAlignment="1">
      <alignment vertical="center"/>
    </xf>
    <xf numFmtId="0" fontId="3" fillId="0" borderId="51" xfId="41" applyFont="1" applyFill="1" applyBorder="1" applyAlignment="1">
      <alignment vertical="center"/>
    </xf>
    <xf numFmtId="0" fontId="1" fillId="0" borderId="52" xfId="41" applyFont="1" applyFill="1" applyBorder="1" applyAlignment="1">
      <alignment vertical="center"/>
    </xf>
    <xf numFmtId="0" fontId="3" fillId="0" borderId="52" xfId="41" applyFont="1" applyFill="1" applyBorder="1" applyAlignment="1">
      <alignment vertical="center"/>
    </xf>
    <xf numFmtId="0" fontId="1" fillId="0" borderId="53" xfId="41" applyFont="1" applyFill="1" applyBorder="1" applyAlignment="1">
      <alignment vertical="center"/>
    </xf>
    <xf numFmtId="0" fontId="3" fillId="0" borderId="54" xfId="41" applyFont="1" applyFill="1" applyBorder="1" applyAlignment="1">
      <alignment vertical="center"/>
    </xf>
    <xf numFmtId="0" fontId="3" fillId="0" borderId="49" xfId="41" applyFont="1" applyFill="1" applyBorder="1" applyAlignment="1">
      <alignment vertical="center"/>
    </xf>
    <xf numFmtId="0" fontId="1" fillId="0" borderId="50" xfId="41" applyFont="1" applyFill="1" applyBorder="1" applyAlignment="1">
      <alignment vertical="center"/>
    </xf>
    <xf numFmtId="0" fontId="1" fillId="0" borderId="51" xfId="41" applyFont="1" applyFill="1" applyBorder="1" applyAlignment="1">
      <alignment vertical="center"/>
    </xf>
    <xf numFmtId="0" fontId="3" fillId="0" borderId="40" xfId="41" applyFont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3" fillId="0" borderId="0" xfId="41" applyFont="1"/>
    <xf numFmtId="0" fontId="43" fillId="0" borderId="0" xfId="41" applyFont="1" applyFill="1"/>
    <xf numFmtId="0" fontId="43" fillId="0" borderId="0" xfId="41" applyFont="1" applyAlignment="1">
      <alignment horizontal="right" vertical="center"/>
    </xf>
    <xf numFmtId="0" fontId="43" fillId="0" borderId="0" xfId="41" applyFont="1" applyAlignment="1">
      <alignment horizontal="right"/>
    </xf>
    <xf numFmtId="0" fontId="44" fillId="0" borderId="0" xfId="41" applyFont="1" applyFill="1" applyAlignment="1"/>
    <xf numFmtId="0" fontId="43" fillId="0" borderId="0" xfId="41" applyFont="1" applyAlignment="1">
      <alignment horizontal="left"/>
    </xf>
    <xf numFmtId="0" fontId="44" fillId="0" borderId="0" xfId="41" applyFont="1" applyAlignment="1">
      <alignment horizontal="center" wrapText="1"/>
    </xf>
    <xf numFmtId="0" fontId="45" fillId="0" borderId="0" xfId="51" applyFont="1" applyAlignment="1">
      <alignment vertical="center"/>
    </xf>
    <xf numFmtId="0" fontId="46" fillId="0" borderId="0" xfId="51" applyFont="1"/>
    <xf numFmtId="0" fontId="46" fillId="0" borderId="0" xfId="51" applyFont="1" applyAlignment="1">
      <alignment vertical="center"/>
    </xf>
    <xf numFmtId="0" fontId="46" fillId="0" borderId="0" xfId="51" applyFont="1" applyAlignment="1">
      <alignment horizontal="center" vertical="center"/>
    </xf>
    <xf numFmtId="0" fontId="44" fillId="0" borderId="0" xfId="41" applyFont="1"/>
    <xf numFmtId="0" fontId="44" fillId="0" borderId="26" xfId="41" applyFont="1" applyBorder="1" applyAlignment="1">
      <alignment horizontal="center" vertical="center"/>
    </xf>
    <xf numFmtId="0" fontId="44" fillId="0" borderId="12" xfId="41" applyFont="1" applyBorder="1" applyAlignment="1">
      <alignment horizontal="center" vertical="center"/>
    </xf>
    <xf numFmtId="0" fontId="44" fillId="0" borderId="42" xfId="41" applyFont="1" applyBorder="1" applyAlignment="1">
      <alignment horizontal="center" vertical="center" wrapText="1"/>
    </xf>
    <xf numFmtId="0" fontId="44" fillId="0" borderId="18" xfId="41" applyFont="1" applyBorder="1" applyAlignment="1">
      <alignment horizontal="center" vertical="center" wrapText="1"/>
    </xf>
    <xf numFmtId="0" fontId="44" fillId="0" borderId="37" xfId="41" applyFont="1" applyBorder="1" applyAlignment="1">
      <alignment horizontal="center" vertical="center" wrapText="1"/>
    </xf>
    <xf numFmtId="0" fontId="44" fillId="0" borderId="38" xfId="41" applyFont="1" applyBorder="1" applyAlignment="1">
      <alignment horizontal="center" vertical="center" wrapText="1"/>
    </xf>
    <xf numFmtId="0" fontId="43" fillId="0" borderId="39" xfId="41" applyFont="1" applyFill="1" applyBorder="1" applyAlignment="1">
      <alignment horizontal="center" vertical="center" wrapText="1"/>
    </xf>
    <xf numFmtId="0" fontId="44" fillId="0" borderId="40" xfId="41" applyFont="1" applyBorder="1" applyAlignment="1">
      <alignment horizontal="center" vertical="center" wrapText="1"/>
    </xf>
    <xf numFmtId="0" fontId="44" fillId="0" borderId="14" xfId="41" applyFont="1" applyBorder="1" applyAlignment="1">
      <alignment horizontal="center" vertical="center" wrapText="1"/>
    </xf>
    <xf numFmtId="0" fontId="44" fillId="0" borderId="55" xfId="41" applyFont="1" applyBorder="1" applyAlignment="1">
      <alignment horizontal="center" vertical="center" wrapText="1"/>
    </xf>
    <xf numFmtId="49" fontId="43" fillId="0" borderId="37" xfId="0" applyNumberFormat="1" applyFont="1" applyBorder="1" applyAlignment="1">
      <alignment horizontal="center" vertical="center"/>
    </xf>
    <xf numFmtId="0" fontId="43" fillId="0" borderId="38" xfId="0" applyFont="1" applyBorder="1" applyAlignment="1">
      <alignment vertical="center"/>
    </xf>
    <xf numFmtId="49" fontId="43" fillId="0" borderId="32" xfId="0" applyNumberFormat="1" applyFont="1" applyBorder="1" applyAlignment="1">
      <alignment horizontal="center" vertical="center"/>
    </xf>
    <xf numFmtId="0" fontId="43" fillId="0" borderId="33" xfId="0" applyFont="1" applyBorder="1" applyAlignment="1">
      <alignment vertical="center"/>
    </xf>
    <xf numFmtId="49" fontId="43" fillId="0" borderId="11" xfId="0" applyNumberFormat="1" applyFont="1" applyBorder="1" applyAlignment="1">
      <alignment horizontal="center" vertical="center"/>
    </xf>
    <xf numFmtId="0" fontId="43" fillId="0" borderId="27" xfId="0" applyNumberFormat="1" applyFont="1" applyBorder="1" applyAlignment="1">
      <alignment vertical="center" wrapText="1"/>
    </xf>
    <xf numFmtId="0" fontId="43" fillId="0" borderId="27" xfId="0" applyFont="1" applyBorder="1" applyAlignment="1">
      <alignment vertical="center"/>
    </xf>
    <xf numFmtId="0" fontId="43" fillId="0" borderId="27" xfId="0" applyFont="1" applyBorder="1" applyAlignment="1">
      <alignment horizontal="right" vertical="center"/>
    </xf>
    <xf numFmtId="49" fontId="43" fillId="0" borderId="22" xfId="0" applyNumberFormat="1" applyFont="1" applyBorder="1" applyAlignment="1">
      <alignment horizontal="center" vertical="center"/>
    </xf>
    <xf numFmtId="0" fontId="43" fillId="0" borderId="30" xfId="0" applyFont="1" applyBorder="1" applyAlignment="1">
      <alignment vertical="center"/>
    </xf>
    <xf numFmtId="0" fontId="43" fillId="0" borderId="27" xfId="0" applyFont="1" applyBorder="1" applyAlignment="1">
      <alignment vertical="center" wrapText="1"/>
    </xf>
    <xf numFmtId="49" fontId="43" fillId="0" borderId="21" xfId="41" applyNumberFormat="1" applyFont="1" applyFill="1" applyBorder="1" applyAlignment="1">
      <alignment horizontal="center" vertical="center"/>
    </xf>
    <xf numFmtId="0" fontId="48" fillId="0" borderId="29" xfId="41" applyFont="1" applyFill="1" applyBorder="1" applyAlignment="1">
      <alignment horizontal="left" vertical="center" wrapText="1"/>
    </xf>
    <xf numFmtId="49" fontId="43" fillId="0" borderId="11" xfId="41" applyNumberFormat="1" applyFont="1" applyFill="1" applyBorder="1" applyAlignment="1">
      <alignment horizontal="center" vertical="center"/>
    </xf>
    <xf numFmtId="0" fontId="43" fillId="0" borderId="27" xfId="41" applyFont="1" applyFill="1" applyBorder="1" applyAlignment="1">
      <alignment horizontal="left" vertical="center" wrapText="1" indent="3"/>
    </xf>
    <xf numFmtId="49" fontId="43" fillId="0" borderId="22" xfId="41" applyNumberFormat="1" applyFont="1" applyFill="1" applyBorder="1" applyAlignment="1">
      <alignment horizontal="center" vertical="center"/>
    </xf>
    <xf numFmtId="0" fontId="43" fillId="0" borderId="30" xfId="41" applyFont="1" applyFill="1" applyBorder="1" applyAlignment="1">
      <alignment horizontal="left" vertical="center" wrapText="1" indent="3"/>
    </xf>
    <xf numFmtId="49" fontId="43" fillId="25" borderId="22" xfId="41" applyNumberFormat="1" applyFont="1" applyFill="1" applyBorder="1" applyAlignment="1">
      <alignment horizontal="center" vertical="center"/>
    </xf>
    <xf numFmtId="0" fontId="43" fillId="25" borderId="30" xfId="41" applyFont="1" applyFill="1" applyBorder="1" applyAlignment="1">
      <alignment horizontal="left" vertical="center" wrapText="1" indent="3"/>
    </xf>
    <xf numFmtId="49" fontId="43" fillId="25" borderId="20" xfId="41" applyNumberFormat="1" applyFont="1" applyFill="1" applyBorder="1" applyAlignment="1">
      <alignment horizontal="center" vertical="center"/>
    </xf>
    <xf numFmtId="0" fontId="43" fillId="25" borderId="28" xfId="41" applyFont="1" applyFill="1" applyBorder="1" applyAlignment="1">
      <alignment horizontal="left" vertical="center" wrapText="1" indent="3"/>
    </xf>
    <xf numFmtId="0" fontId="43" fillId="25" borderId="25" xfId="41" applyFont="1" applyFill="1" applyBorder="1" applyAlignment="1">
      <alignment horizontal="left" vertical="center" wrapText="1" indent="3"/>
    </xf>
    <xf numFmtId="0" fontId="43" fillId="25" borderId="15" xfId="41" applyFont="1" applyFill="1" applyBorder="1" applyAlignment="1">
      <alignment horizontal="left" vertical="center" wrapText="1"/>
    </xf>
    <xf numFmtId="0" fontId="43" fillId="25" borderId="15" xfId="41" applyFont="1" applyFill="1" applyBorder="1"/>
    <xf numFmtId="0" fontId="43" fillId="25" borderId="47" xfId="41" applyFont="1" applyFill="1" applyBorder="1"/>
    <xf numFmtId="0" fontId="43" fillId="0" borderId="0" xfId="41" applyFont="1" applyFill="1" applyBorder="1"/>
    <xf numFmtId="0" fontId="43" fillId="0" borderId="0" xfId="41" applyFont="1" applyFill="1" applyBorder="1" applyAlignment="1">
      <alignment horizontal="left" vertical="center" wrapText="1" indent="4"/>
    </xf>
    <xf numFmtId="0" fontId="43" fillId="0" borderId="0" xfId="41" applyFont="1" applyFill="1" applyBorder="1" applyAlignment="1">
      <alignment horizontal="left" vertical="center"/>
    </xf>
    <xf numFmtId="0" fontId="43" fillId="0" borderId="0" xfId="41" applyFont="1" applyBorder="1"/>
    <xf numFmtId="0" fontId="44" fillId="0" borderId="0" xfId="41" applyFont="1" applyBorder="1" applyAlignment="1">
      <alignment horizontal="center" vertical="center" wrapText="1"/>
    </xf>
    <xf numFmtId="1" fontId="44" fillId="0" borderId="0" xfId="41" applyNumberFormat="1" applyFont="1" applyAlignment="1">
      <alignment horizontal="left" vertical="top"/>
    </xf>
    <xf numFmtId="2" fontId="43" fillId="0" borderId="0" xfId="41" applyNumberFormat="1" applyFont="1" applyAlignment="1">
      <alignment vertical="top"/>
    </xf>
    <xf numFmtId="2" fontId="43" fillId="0" borderId="0" xfId="41" applyNumberFormat="1" applyFont="1" applyAlignment="1">
      <alignment horizontal="center" vertical="top" wrapText="1"/>
    </xf>
    <xf numFmtId="2" fontId="44" fillId="0" borderId="56" xfId="41" applyNumberFormat="1" applyFont="1" applyBorder="1" applyAlignment="1">
      <alignment horizontal="center" vertical="center" wrapText="1"/>
    </xf>
    <xf numFmtId="2" fontId="44" fillId="0" borderId="57" xfId="41" applyNumberFormat="1" applyFont="1" applyBorder="1" applyAlignment="1">
      <alignment horizontal="center" vertical="center" wrapText="1"/>
    </xf>
    <xf numFmtId="2" fontId="44" fillId="0" borderId="58" xfId="41" applyNumberFormat="1" applyFont="1" applyBorder="1" applyAlignment="1">
      <alignment horizontal="center" vertical="center" wrapText="1"/>
    </xf>
    <xf numFmtId="2" fontId="43" fillId="0" borderId="39" xfId="41" applyNumberFormat="1" applyFont="1" applyFill="1" applyBorder="1" applyAlignment="1">
      <alignment horizontal="center" vertical="center" wrapText="1"/>
    </xf>
    <xf numFmtId="2" fontId="43" fillId="0" borderId="40" xfId="41" applyNumberFormat="1" applyFont="1" applyFill="1" applyBorder="1" applyAlignment="1">
      <alignment horizontal="center" vertical="center" wrapText="1"/>
    </xf>
    <xf numFmtId="2" fontId="43" fillId="0" borderId="44" xfId="41" applyNumberFormat="1" applyFont="1" applyFill="1" applyBorder="1" applyAlignment="1">
      <alignment horizontal="center" vertical="center" wrapText="1"/>
    </xf>
    <xf numFmtId="2" fontId="43" fillId="0" borderId="34" xfId="41" applyNumberFormat="1" applyFont="1" applyFill="1" applyBorder="1" applyAlignment="1">
      <alignment horizontal="center" vertical="center" wrapText="1"/>
    </xf>
    <xf numFmtId="2" fontId="43" fillId="0" borderId="35" xfId="41" applyNumberFormat="1" applyFont="1" applyFill="1" applyBorder="1" applyAlignment="1">
      <alignment horizontal="center" vertical="center" wrapText="1"/>
    </xf>
    <xf numFmtId="2" fontId="43" fillId="0" borderId="35" xfId="41" applyNumberFormat="1" applyFont="1" applyFill="1" applyBorder="1" applyAlignment="1">
      <alignment horizontal="center" vertical="center"/>
    </xf>
    <xf numFmtId="2" fontId="43" fillId="0" borderId="45" xfId="41" applyNumberFormat="1" applyFont="1" applyFill="1" applyBorder="1" applyAlignment="1">
      <alignment horizontal="center" vertical="center"/>
    </xf>
    <xf numFmtId="2" fontId="43" fillId="0" borderId="24" xfId="41" applyNumberFormat="1" applyFont="1" applyFill="1" applyBorder="1" applyAlignment="1">
      <alignment horizontal="center" vertical="center" wrapText="1"/>
    </xf>
    <xf numFmtId="2" fontId="43" fillId="0" borderId="10" xfId="41" applyNumberFormat="1" applyFont="1" applyFill="1" applyBorder="1" applyAlignment="1">
      <alignment horizontal="center" vertical="center" wrapText="1"/>
    </xf>
    <xf numFmtId="2" fontId="43" fillId="0" borderId="10" xfId="41" applyNumberFormat="1" applyFont="1" applyFill="1" applyBorder="1" applyAlignment="1">
      <alignment horizontal="center" vertical="center"/>
    </xf>
    <xf numFmtId="2" fontId="43" fillId="0" borderId="46" xfId="41" applyNumberFormat="1" applyFont="1" applyFill="1" applyBorder="1" applyAlignment="1">
      <alignment horizontal="center" vertical="center"/>
    </xf>
    <xf numFmtId="2" fontId="43" fillId="0" borderId="46" xfId="41" applyNumberFormat="1" applyFont="1" applyFill="1" applyBorder="1" applyAlignment="1">
      <alignment horizontal="center" vertical="center" wrapText="1"/>
    </xf>
    <xf numFmtId="2" fontId="43" fillId="0" borderId="42" xfId="41" applyNumberFormat="1" applyFont="1" applyFill="1" applyBorder="1" applyAlignment="1">
      <alignment horizontal="center" vertical="center" wrapText="1"/>
    </xf>
    <xf numFmtId="2" fontId="43" fillId="0" borderId="18" xfId="41" applyNumberFormat="1" applyFont="1" applyFill="1" applyBorder="1" applyAlignment="1">
      <alignment horizontal="center" vertical="center" wrapText="1"/>
    </xf>
    <xf numFmtId="2" fontId="43" fillId="0" borderId="18" xfId="41" applyNumberFormat="1" applyFont="1" applyFill="1" applyBorder="1" applyAlignment="1">
      <alignment horizontal="center" vertical="center"/>
    </xf>
    <xf numFmtId="2" fontId="43" fillId="0" borderId="43" xfId="41" applyNumberFormat="1" applyFont="1" applyFill="1" applyBorder="1" applyAlignment="1">
      <alignment horizontal="center" vertical="center"/>
    </xf>
    <xf numFmtId="2" fontId="43" fillId="0" borderId="40" xfId="41" applyNumberFormat="1" applyFont="1" applyFill="1" applyBorder="1" applyAlignment="1">
      <alignment horizontal="center" vertical="center"/>
    </xf>
    <xf numFmtId="2" fontId="43" fillId="0" borderId="44" xfId="41" applyNumberFormat="1" applyFont="1" applyFill="1" applyBorder="1" applyAlignment="1">
      <alignment horizontal="center" vertical="center"/>
    </xf>
    <xf numFmtId="2" fontId="48" fillId="0" borderId="26" xfId="41" applyNumberFormat="1" applyFont="1" applyFill="1" applyBorder="1" applyAlignment="1">
      <alignment horizontal="center" vertical="center" wrapText="1"/>
    </xf>
    <xf numFmtId="2" fontId="43" fillId="0" borderId="12" xfId="41" applyNumberFormat="1" applyFont="1" applyFill="1" applyBorder="1" applyAlignment="1">
      <alignment horizontal="center" vertical="center" wrapText="1"/>
    </xf>
    <xf numFmtId="2" fontId="43" fillId="0" borderId="12" xfId="41" applyNumberFormat="1" applyFont="1" applyFill="1" applyBorder="1" applyAlignment="1">
      <alignment horizontal="center" vertical="center"/>
    </xf>
    <xf numFmtId="2" fontId="43" fillId="0" borderId="48" xfId="41" applyNumberFormat="1" applyFont="1" applyFill="1" applyBorder="1" applyAlignment="1">
      <alignment horizontal="center" vertical="center"/>
    </xf>
    <xf numFmtId="2" fontId="43" fillId="25" borderId="42" xfId="41" applyNumberFormat="1" applyFont="1" applyFill="1" applyBorder="1" applyAlignment="1">
      <alignment horizontal="center" vertical="center" wrapText="1"/>
    </xf>
    <xf numFmtId="2" fontId="43" fillId="25" borderId="18" xfId="41" applyNumberFormat="1" applyFont="1" applyFill="1" applyBorder="1" applyAlignment="1">
      <alignment horizontal="center" vertical="center" wrapText="1"/>
    </xf>
    <xf numFmtId="2" fontId="43" fillId="25" borderId="18" xfId="41" applyNumberFormat="1" applyFont="1" applyFill="1" applyBorder="1" applyAlignment="1">
      <alignment horizontal="center" vertical="center"/>
    </xf>
    <xf numFmtId="2" fontId="43" fillId="25" borderId="43" xfId="41" applyNumberFormat="1" applyFont="1" applyFill="1" applyBorder="1" applyAlignment="1">
      <alignment horizontal="center" vertical="center"/>
    </xf>
    <xf numFmtId="2" fontId="43" fillId="25" borderId="25" xfId="41" applyNumberFormat="1" applyFont="1" applyFill="1" applyBorder="1" applyAlignment="1">
      <alignment horizontal="center" vertical="center" wrapText="1"/>
    </xf>
    <xf numFmtId="2" fontId="43" fillId="25" borderId="15" xfId="41" applyNumberFormat="1" applyFont="1" applyFill="1" applyBorder="1" applyAlignment="1">
      <alignment horizontal="center" vertical="center" wrapText="1"/>
    </xf>
    <xf numFmtId="2" fontId="43" fillId="25" borderId="15" xfId="41" applyNumberFormat="1" applyFont="1" applyFill="1" applyBorder="1" applyAlignment="1">
      <alignment horizontal="center" vertical="center"/>
    </xf>
    <xf numFmtId="2" fontId="43" fillId="25" borderId="47" xfId="41" applyNumberFormat="1" applyFont="1" applyFill="1" applyBorder="1" applyAlignment="1">
      <alignment horizontal="center" vertical="center"/>
    </xf>
    <xf numFmtId="2" fontId="43" fillId="0" borderId="0" xfId="41" applyNumberFormat="1" applyFont="1"/>
    <xf numFmtId="168" fontId="43" fillId="0" borderId="0" xfId="41" applyNumberFormat="1" applyFont="1"/>
    <xf numFmtId="0" fontId="44" fillId="0" borderId="0" xfId="41" applyFont="1" applyAlignment="1">
      <alignment horizontal="center" wrapText="1"/>
    </xf>
    <xf numFmtId="0" fontId="46" fillId="0" borderId="0" xfId="51" applyFont="1" applyAlignment="1">
      <alignment horizontal="center" vertical="center"/>
    </xf>
    <xf numFmtId="0" fontId="44" fillId="0" borderId="12" xfId="41" applyFont="1" applyBorder="1" applyAlignment="1">
      <alignment horizontal="center" vertical="center"/>
    </xf>
    <xf numFmtId="4" fontId="43" fillId="0" borderId="0" xfId="41" applyNumberFormat="1" applyFont="1"/>
    <xf numFmtId="169" fontId="4" fillId="0" borderId="0" xfId="41" applyNumberFormat="1" applyFont="1" applyFill="1" applyAlignment="1">
      <alignment horizontal="center" vertical="center" wrapText="1"/>
    </xf>
    <xf numFmtId="0" fontId="3" fillId="0" borderId="26" xfId="41" applyFont="1" applyFill="1" applyBorder="1" applyAlignment="1">
      <alignment horizontal="center" vertical="center"/>
    </xf>
    <xf numFmtId="0" fontId="3" fillId="0" borderId="42" xfId="41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vertical="center" wrapText="1"/>
    </xf>
    <xf numFmtId="0" fontId="30" fillId="0" borderId="33" xfId="0" applyFont="1" applyFill="1" applyBorder="1" applyAlignment="1">
      <alignment horizontal="center" vertical="center"/>
    </xf>
    <xf numFmtId="169" fontId="30" fillId="0" borderId="34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vertical="center" wrapText="1"/>
    </xf>
    <xf numFmtId="0" fontId="31" fillId="0" borderId="27" xfId="0" applyFont="1" applyFill="1" applyBorder="1" applyAlignment="1">
      <alignment horizontal="center" vertical="center"/>
    </xf>
    <xf numFmtId="169" fontId="31" fillId="0" borderId="24" xfId="0" applyNumberFormat="1" applyFont="1" applyFill="1" applyBorder="1" applyAlignment="1">
      <alignment horizontal="center" vertical="center"/>
    </xf>
    <xf numFmtId="49" fontId="31" fillId="0" borderId="11" xfId="0" applyNumberFormat="1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vertical="center" wrapText="1"/>
    </xf>
    <xf numFmtId="0" fontId="30" fillId="0" borderId="27" xfId="0" applyFont="1" applyFill="1" applyBorder="1" applyAlignment="1">
      <alignment horizontal="center" vertical="center"/>
    </xf>
    <xf numFmtId="169" fontId="30" fillId="0" borderId="24" xfId="0" applyNumberFormat="1" applyFont="1" applyFill="1" applyBorder="1" applyAlignment="1">
      <alignment horizontal="center" vertical="center"/>
    </xf>
    <xf numFmtId="0" fontId="32" fillId="0" borderId="27" xfId="0" applyFont="1" applyFill="1" applyBorder="1" applyAlignment="1">
      <alignment vertical="center" wrapText="1"/>
    </xf>
    <xf numFmtId="0" fontId="30" fillId="0" borderId="21" xfId="0" applyFont="1" applyFill="1" applyBorder="1" applyAlignment="1">
      <alignment horizontal="center" vertical="center"/>
    </xf>
    <xf numFmtId="0" fontId="30" fillId="0" borderId="29" xfId="0" applyFont="1" applyFill="1" applyBorder="1" applyAlignment="1">
      <alignment vertical="center" wrapText="1"/>
    </xf>
    <xf numFmtId="0" fontId="30" fillId="0" borderId="29" xfId="0" applyFont="1" applyFill="1" applyBorder="1" applyAlignment="1">
      <alignment horizontal="center" vertical="center"/>
    </xf>
    <xf numFmtId="169" fontId="30" fillId="0" borderId="26" xfId="0" applyNumberFormat="1" applyFont="1" applyFill="1" applyBorder="1" applyAlignment="1">
      <alignment horizontal="center" vertical="center"/>
    </xf>
    <xf numFmtId="49" fontId="30" fillId="0" borderId="11" xfId="0" applyNumberFormat="1" applyFont="1" applyFill="1" applyBorder="1" applyAlignment="1">
      <alignment horizontal="center" vertical="center"/>
    </xf>
    <xf numFmtId="169" fontId="31" fillId="0" borderId="10" xfId="41" applyNumberFormat="1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horizontal="right" vertical="center" wrapText="1"/>
    </xf>
    <xf numFmtId="0" fontId="30" fillId="0" borderId="30" xfId="0" applyFont="1" applyFill="1" applyBorder="1" applyAlignment="1">
      <alignment horizontal="center" vertical="center"/>
    </xf>
    <xf numFmtId="0" fontId="31" fillId="0" borderId="37" xfId="0" applyFont="1" applyFill="1" applyBorder="1" applyAlignment="1">
      <alignment horizontal="center" vertical="center"/>
    </xf>
    <xf numFmtId="0" fontId="32" fillId="0" borderId="38" xfId="0" applyFont="1" applyFill="1" applyBorder="1" applyAlignment="1">
      <alignment vertical="center" wrapText="1"/>
    </xf>
    <xf numFmtId="0" fontId="31" fillId="0" borderId="38" xfId="0" applyFont="1" applyFill="1" applyBorder="1" applyAlignment="1">
      <alignment horizontal="center" vertical="center"/>
    </xf>
    <xf numFmtId="169" fontId="31" fillId="0" borderId="39" xfId="0" applyNumberFormat="1" applyFont="1" applyFill="1" applyBorder="1" applyAlignment="1">
      <alignment horizontal="center" vertical="center"/>
    </xf>
    <xf numFmtId="49" fontId="31" fillId="0" borderId="22" xfId="0" applyNumberFormat="1" applyFont="1" applyFill="1" applyBorder="1" applyAlignment="1">
      <alignment horizontal="center" vertical="center"/>
    </xf>
    <xf numFmtId="169" fontId="31" fillId="0" borderId="42" xfId="0" applyNumberFormat="1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vertical="center" wrapText="1"/>
    </xf>
    <xf numFmtId="49" fontId="31" fillId="0" borderId="14" xfId="0" applyNumberFormat="1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center" vertical="center"/>
    </xf>
    <xf numFmtId="10" fontId="30" fillId="0" borderId="42" xfId="0" applyNumberFormat="1" applyFont="1" applyFill="1" applyBorder="1" applyAlignment="1">
      <alignment horizontal="center" vertical="center"/>
    </xf>
    <xf numFmtId="49" fontId="31" fillId="0" borderId="37" xfId="0" applyNumberFormat="1" applyFont="1" applyFill="1" applyBorder="1" applyAlignment="1">
      <alignment horizontal="center" vertical="center"/>
    </xf>
    <xf numFmtId="0" fontId="34" fillId="0" borderId="38" xfId="0" applyFont="1" applyFill="1" applyBorder="1" applyAlignment="1">
      <alignment vertical="center" wrapText="1"/>
    </xf>
    <xf numFmtId="0" fontId="31" fillId="0" borderId="39" xfId="0" applyFont="1" applyFill="1" applyBorder="1" applyAlignment="1">
      <alignment horizontal="center" vertical="center"/>
    </xf>
    <xf numFmtId="49" fontId="30" fillId="0" borderId="32" xfId="0" applyNumberFormat="1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 vertical="center"/>
    </xf>
    <xf numFmtId="170" fontId="31" fillId="0" borderId="34" xfId="0" applyNumberFormat="1" applyFont="1" applyFill="1" applyBorder="1" applyAlignment="1">
      <alignment horizontal="center" vertical="center"/>
    </xf>
    <xf numFmtId="170" fontId="30" fillId="0" borderId="24" xfId="0" applyNumberFormat="1" applyFont="1" applyFill="1" applyBorder="1" applyAlignment="1">
      <alignment horizontal="center" vertical="center"/>
    </xf>
    <xf numFmtId="170" fontId="31" fillId="0" borderId="24" xfId="0" applyNumberFormat="1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vertical="center" wrapText="1"/>
    </xf>
    <xf numFmtId="170" fontId="30" fillId="0" borderId="25" xfId="0" applyNumberFormat="1" applyFont="1" applyFill="1" applyBorder="1" applyAlignment="1">
      <alignment horizontal="center" vertical="center"/>
    </xf>
    <xf numFmtId="164" fontId="1" fillId="24" borderId="18" xfId="41" applyNumberFormat="1" applyFont="1" applyFill="1" applyBorder="1" applyAlignment="1">
      <alignment vertical="center"/>
    </xf>
    <xf numFmtId="0" fontId="30" fillId="0" borderId="55" xfId="0" applyFont="1" applyFill="1" applyBorder="1" applyAlignment="1">
      <alignment vertical="center" wrapText="1"/>
    </xf>
    <xf numFmtId="0" fontId="30" fillId="0" borderId="55" xfId="0" applyFont="1" applyFill="1" applyBorder="1" applyAlignment="1">
      <alignment horizontal="center" vertical="center"/>
    </xf>
    <xf numFmtId="169" fontId="31" fillId="0" borderId="10" xfId="41" applyNumberFormat="1" applyFont="1" applyFill="1" applyBorder="1" applyAlignment="1">
      <alignment horizontal="center" vertical="center" wrapText="1"/>
    </xf>
    <xf numFmtId="169" fontId="30" fillId="0" borderId="10" xfId="41" applyNumberFormat="1" applyFont="1" applyFill="1" applyBorder="1" applyAlignment="1">
      <alignment horizontal="center" vertical="center" wrapText="1"/>
    </xf>
    <xf numFmtId="169" fontId="30" fillId="0" borderId="10" xfId="41" applyNumberFormat="1" applyFont="1" applyFill="1" applyBorder="1" applyAlignment="1">
      <alignment horizontal="center" vertical="center"/>
    </xf>
    <xf numFmtId="169" fontId="31" fillId="0" borderId="40" xfId="41" applyNumberFormat="1" applyFont="1" applyFill="1" applyBorder="1" applyAlignment="1">
      <alignment horizontal="center" vertical="center"/>
    </xf>
    <xf numFmtId="169" fontId="31" fillId="0" borderId="18" xfId="41" applyNumberFormat="1" applyFont="1" applyFill="1" applyBorder="1" applyAlignment="1">
      <alignment horizontal="center" vertical="center"/>
    </xf>
    <xf numFmtId="10" fontId="30" fillId="0" borderId="18" xfId="41" applyNumberFormat="1" applyFont="1" applyFill="1" applyBorder="1" applyAlignment="1">
      <alignment horizontal="center" vertical="center"/>
    </xf>
    <xf numFmtId="164" fontId="31" fillId="0" borderId="40" xfId="41" applyNumberFormat="1" applyFont="1" applyFill="1" applyBorder="1" applyAlignment="1">
      <alignment horizontal="center" vertical="center"/>
    </xf>
    <xf numFmtId="170" fontId="31" fillId="0" borderId="35" xfId="41" applyNumberFormat="1" applyFont="1" applyFill="1" applyBorder="1" applyAlignment="1">
      <alignment horizontal="center" vertical="center"/>
    </xf>
    <xf numFmtId="170" fontId="30" fillId="0" borderId="10" xfId="41" applyNumberFormat="1" applyFont="1" applyFill="1" applyBorder="1" applyAlignment="1">
      <alignment horizontal="center" vertical="center"/>
    </xf>
    <xf numFmtId="170" fontId="31" fillId="0" borderId="10" xfId="41" applyNumberFormat="1" applyFont="1" applyFill="1" applyBorder="1" applyAlignment="1">
      <alignment horizontal="center" vertical="center"/>
    </xf>
    <xf numFmtId="170" fontId="30" fillId="0" borderId="15" xfId="41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/>
    </xf>
    <xf numFmtId="169" fontId="30" fillId="0" borderId="25" xfId="0" applyNumberFormat="1" applyFont="1" applyFill="1" applyBorder="1" applyAlignment="1">
      <alignment horizontal="center" vertical="center"/>
    </xf>
    <xf numFmtId="170" fontId="31" fillId="0" borderId="18" xfId="41" applyNumberFormat="1" applyFont="1" applyFill="1" applyBorder="1" applyAlignment="1">
      <alignment horizontal="center" vertical="center"/>
    </xf>
    <xf numFmtId="169" fontId="30" fillId="26" borderId="10" xfId="41" applyNumberFormat="1" applyFont="1" applyFill="1" applyBorder="1" applyAlignment="1">
      <alignment horizontal="center" vertical="center"/>
    </xf>
    <xf numFmtId="171" fontId="30" fillId="24" borderId="35" xfId="41" applyNumberFormat="1" applyFont="1" applyFill="1" applyBorder="1" applyAlignment="1">
      <alignment horizontal="center" vertical="center" wrapText="1"/>
    </xf>
    <xf numFmtId="171" fontId="30" fillId="0" borderId="45" xfId="41" applyNumberFormat="1" applyFont="1" applyFill="1" applyBorder="1" applyAlignment="1">
      <alignment horizontal="center" vertical="center"/>
    </xf>
    <xf numFmtId="171" fontId="30" fillId="0" borderId="51" xfId="41" applyNumberFormat="1" applyFont="1" applyFill="1" applyBorder="1" applyAlignment="1">
      <alignment horizontal="center" vertical="center"/>
    </xf>
    <xf numFmtId="171" fontId="30" fillId="0" borderId="36" xfId="41" applyNumberFormat="1" applyFont="1" applyFill="1" applyBorder="1" applyAlignment="1">
      <alignment horizontal="center" vertical="center"/>
    </xf>
    <xf numFmtId="171" fontId="31" fillId="24" borderId="10" xfId="41" applyNumberFormat="1" applyFont="1" applyFill="1" applyBorder="1" applyAlignment="1">
      <alignment horizontal="center" vertical="center" wrapText="1"/>
    </xf>
    <xf numFmtId="171" fontId="31" fillId="24" borderId="10" xfId="41" applyNumberFormat="1" applyFont="1" applyFill="1" applyBorder="1" applyAlignment="1">
      <alignment horizontal="center" vertical="center"/>
    </xf>
    <xf numFmtId="171" fontId="31" fillId="0" borderId="46" xfId="41" applyNumberFormat="1" applyFont="1" applyFill="1" applyBorder="1" applyAlignment="1">
      <alignment horizontal="center" vertical="center"/>
    </xf>
    <xf numFmtId="171" fontId="31" fillId="0" borderId="52" xfId="41" applyNumberFormat="1" applyFont="1" applyFill="1" applyBorder="1" applyAlignment="1">
      <alignment horizontal="center" vertical="center"/>
    </xf>
    <xf numFmtId="171" fontId="31" fillId="0" borderId="13" xfId="41" applyNumberFormat="1" applyFont="1" applyFill="1" applyBorder="1" applyAlignment="1">
      <alignment horizontal="center" vertical="center"/>
    </xf>
    <xf numFmtId="171" fontId="30" fillId="24" borderId="10" xfId="41" applyNumberFormat="1" applyFont="1" applyFill="1" applyBorder="1" applyAlignment="1">
      <alignment horizontal="center" vertical="center" wrapText="1"/>
    </xf>
    <xf numFmtId="171" fontId="30" fillId="0" borderId="46" xfId="41" applyNumberFormat="1" applyFont="1" applyFill="1" applyBorder="1" applyAlignment="1">
      <alignment horizontal="center" vertical="center"/>
    </xf>
    <xf numFmtId="171" fontId="30" fillId="0" borderId="52" xfId="41" applyNumberFormat="1" applyFont="1" applyFill="1" applyBorder="1" applyAlignment="1">
      <alignment horizontal="center" vertical="center"/>
    </xf>
    <xf numFmtId="171" fontId="30" fillId="0" borderId="13" xfId="41" applyNumberFormat="1" applyFont="1" applyFill="1" applyBorder="1" applyAlignment="1">
      <alignment horizontal="center" vertical="center"/>
    </xf>
    <xf numFmtId="43" fontId="3" fillId="0" borderId="0" xfId="41" applyNumberFormat="1" applyFont="1" applyFill="1" applyAlignment="1">
      <alignment vertical="center"/>
    </xf>
    <xf numFmtId="4" fontId="30" fillId="24" borderId="10" xfId="41" applyNumberFormat="1" applyFont="1" applyFill="1" applyBorder="1" applyAlignment="1">
      <alignment horizontal="center" vertical="center" wrapText="1"/>
    </xf>
    <xf numFmtId="4" fontId="31" fillId="0" borderId="46" xfId="41" applyNumberFormat="1" applyFont="1" applyFill="1" applyBorder="1" applyAlignment="1">
      <alignment horizontal="center" vertical="center"/>
    </xf>
    <xf numFmtId="4" fontId="31" fillId="0" borderId="52" xfId="41" applyNumberFormat="1" applyFont="1" applyFill="1" applyBorder="1" applyAlignment="1">
      <alignment horizontal="center" vertical="center"/>
    </xf>
    <xf numFmtId="4" fontId="31" fillId="0" borderId="13" xfId="41" applyNumberFormat="1" applyFont="1" applyFill="1" applyBorder="1" applyAlignment="1">
      <alignment horizontal="center" vertical="center"/>
    </xf>
    <xf numFmtId="4" fontId="30" fillId="0" borderId="46" xfId="41" applyNumberFormat="1" applyFont="1" applyFill="1" applyBorder="1" applyAlignment="1">
      <alignment horizontal="center" vertical="center"/>
    </xf>
    <xf numFmtId="4" fontId="30" fillId="0" borderId="52" xfId="41" applyNumberFormat="1" applyFont="1" applyFill="1" applyBorder="1" applyAlignment="1">
      <alignment horizontal="center" vertical="center"/>
    </xf>
    <xf numFmtId="4" fontId="30" fillId="0" borderId="13" xfId="41" applyNumberFormat="1" applyFont="1" applyFill="1" applyBorder="1" applyAlignment="1">
      <alignment horizontal="center" vertical="center"/>
    </xf>
    <xf numFmtId="4" fontId="31" fillId="24" borderId="10" xfId="41" applyNumberFormat="1" applyFont="1" applyFill="1" applyBorder="1" applyAlignment="1">
      <alignment horizontal="center" vertical="center"/>
    </xf>
    <xf numFmtId="4" fontId="30" fillId="24" borderId="10" xfId="41" applyNumberFormat="1" applyFont="1" applyFill="1" applyBorder="1" applyAlignment="1">
      <alignment horizontal="center" vertical="center"/>
    </xf>
    <xf numFmtId="4" fontId="30" fillId="0" borderId="10" xfId="41" applyNumberFormat="1" applyFont="1" applyFill="1" applyBorder="1" applyAlignment="1">
      <alignment horizontal="center" vertical="center"/>
    </xf>
    <xf numFmtId="4" fontId="30" fillId="24" borderId="18" xfId="41" applyNumberFormat="1" applyFont="1" applyFill="1" applyBorder="1" applyAlignment="1">
      <alignment horizontal="center" vertical="center"/>
    </xf>
    <xf numFmtId="4" fontId="31" fillId="0" borderId="43" xfId="41" applyNumberFormat="1" applyFont="1" applyFill="1" applyBorder="1" applyAlignment="1">
      <alignment horizontal="center" vertical="center"/>
    </xf>
    <xf numFmtId="4" fontId="31" fillId="0" borderId="49" xfId="41" applyNumberFormat="1" applyFont="1" applyFill="1" applyBorder="1" applyAlignment="1">
      <alignment horizontal="center" vertical="center"/>
    </xf>
    <xf numFmtId="4" fontId="31" fillId="0" borderId="19" xfId="41" applyNumberFormat="1" applyFont="1" applyFill="1" applyBorder="1" applyAlignment="1">
      <alignment horizontal="center" vertical="center"/>
    </xf>
    <xf numFmtId="4" fontId="30" fillId="0" borderId="43" xfId="41" applyNumberFormat="1" applyFont="1" applyFill="1" applyBorder="1" applyAlignment="1">
      <alignment horizontal="center" vertical="center"/>
    </xf>
    <xf numFmtId="4" fontId="30" fillId="0" borderId="49" xfId="41" applyNumberFormat="1" applyFont="1" applyFill="1" applyBorder="1" applyAlignment="1">
      <alignment horizontal="center" vertical="center"/>
    </xf>
    <xf numFmtId="4" fontId="30" fillId="0" borderId="19" xfId="41" applyNumberFormat="1" applyFont="1" applyFill="1" applyBorder="1" applyAlignment="1">
      <alignment horizontal="center" vertical="center"/>
    </xf>
    <xf numFmtId="4" fontId="30" fillId="24" borderId="12" xfId="41" applyNumberFormat="1" applyFont="1" applyFill="1" applyBorder="1" applyAlignment="1">
      <alignment horizontal="center" vertical="center"/>
    </xf>
    <xf numFmtId="4" fontId="30" fillId="0" borderId="48" xfId="41" applyNumberFormat="1" applyFont="1" applyFill="1" applyBorder="1" applyAlignment="1">
      <alignment horizontal="center" vertical="center"/>
    </xf>
    <xf numFmtId="4" fontId="30" fillId="0" borderId="54" xfId="41" applyNumberFormat="1" applyFont="1" applyFill="1" applyBorder="1" applyAlignment="1">
      <alignment horizontal="center" vertical="center"/>
    </xf>
    <xf numFmtId="4" fontId="30" fillId="0" borderId="17" xfId="41" applyNumberFormat="1" applyFont="1" applyFill="1" applyBorder="1" applyAlignment="1">
      <alignment horizontal="center" vertical="center"/>
    </xf>
    <xf numFmtId="4" fontId="30" fillId="24" borderId="35" xfId="41" applyNumberFormat="1" applyFont="1" applyFill="1" applyBorder="1" applyAlignment="1">
      <alignment horizontal="center" vertical="center"/>
    </xf>
    <xf numFmtId="4" fontId="30" fillId="0" borderId="45" xfId="41" applyNumberFormat="1" applyFont="1" applyFill="1" applyBorder="1" applyAlignment="1">
      <alignment horizontal="center" vertical="center"/>
    </xf>
    <xf numFmtId="4" fontId="30" fillId="0" borderId="51" xfId="41" applyNumberFormat="1" applyFont="1" applyFill="1" applyBorder="1" applyAlignment="1">
      <alignment horizontal="center" vertical="center"/>
    </xf>
    <xf numFmtId="4" fontId="30" fillId="0" borderId="36" xfId="41" applyNumberFormat="1" applyFont="1" applyFill="1" applyBorder="1" applyAlignment="1">
      <alignment horizontal="center" vertical="center"/>
    </xf>
    <xf numFmtId="4" fontId="31" fillId="24" borderId="15" xfId="41" applyNumberFormat="1" applyFont="1" applyFill="1" applyBorder="1" applyAlignment="1">
      <alignment horizontal="center" vertical="center"/>
    </xf>
    <xf numFmtId="4" fontId="31" fillId="0" borderId="47" xfId="41" applyNumberFormat="1" applyFont="1" applyFill="1" applyBorder="1" applyAlignment="1">
      <alignment horizontal="center" vertical="center"/>
    </xf>
    <xf numFmtId="4" fontId="31" fillId="0" borderId="53" xfId="41" applyNumberFormat="1" applyFont="1" applyFill="1" applyBorder="1" applyAlignment="1">
      <alignment horizontal="center" vertical="center"/>
    </xf>
    <xf numFmtId="4" fontId="31" fillId="0" borderId="16" xfId="41" applyNumberFormat="1" applyFont="1" applyFill="1" applyBorder="1" applyAlignment="1">
      <alignment horizontal="center" vertical="center"/>
    </xf>
    <xf numFmtId="4" fontId="31" fillId="24" borderId="40" xfId="41" applyNumberFormat="1" applyFont="1" applyFill="1" applyBorder="1" applyAlignment="1">
      <alignment horizontal="center" vertical="center"/>
    </xf>
    <xf numFmtId="4" fontId="31" fillId="0" borderId="44" xfId="41" applyNumberFormat="1" applyFont="1" applyFill="1" applyBorder="1" applyAlignment="1">
      <alignment horizontal="center" vertical="center"/>
    </xf>
    <xf numFmtId="4" fontId="31" fillId="0" borderId="50" xfId="41" applyNumberFormat="1" applyFont="1" applyFill="1" applyBorder="1" applyAlignment="1">
      <alignment horizontal="center" vertical="center"/>
    </xf>
    <xf numFmtId="4" fontId="31" fillId="0" borderId="41" xfId="41" applyNumberFormat="1" applyFont="1" applyFill="1" applyBorder="1" applyAlignment="1">
      <alignment horizontal="center" vertical="center"/>
    </xf>
    <xf numFmtId="4" fontId="31" fillId="24" borderId="35" xfId="41" applyNumberFormat="1" applyFont="1" applyFill="1" applyBorder="1" applyAlignment="1">
      <alignment horizontal="center" vertical="center"/>
    </xf>
    <xf numFmtId="4" fontId="31" fillId="0" borderId="45" xfId="41" applyNumberFormat="1" applyFont="1" applyFill="1" applyBorder="1" applyAlignment="1">
      <alignment horizontal="center" vertical="center"/>
    </xf>
    <xf numFmtId="4" fontId="31" fillId="0" borderId="51" xfId="41" applyNumberFormat="1" applyFont="1" applyFill="1" applyBorder="1" applyAlignment="1">
      <alignment horizontal="center" vertical="center"/>
    </xf>
    <xf numFmtId="4" fontId="31" fillId="0" borderId="36" xfId="41" applyNumberFormat="1" applyFont="1" applyFill="1" applyBorder="1" applyAlignment="1">
      <alignment horizontal="center" vertical="center"/>
    </xf>
    <xf numFmtId="4" fontId="31" fillId="24" borderId="18" xfId="41" applyNumberFormat="1" applyFont="1" applyFill="1" applyBorder="1" applyAlignment="1">
      <alignment horizontal="center" vertical="center"/>
    </xf>
    <xf numFmtId="4" fontId="31" fillId="0" borderId="10" xfId="41" applyNumberFormat="1" applyFont="1" applyFill="1" applyBorder="1" applyAlignment="1">
      <alignment horizontal="center" vertical="center"/>
    </xf>
    <xf numFmtId="4" fontId="30" fillId="0" borderId="15" xfId="41" applyNumberFormat="1" applyFont="1" applyFill="1" applyBorder="1" applyAlignment="1">
      <alignment horizontal="center" vertical="center"/>
    </xf>
    <xf numFmtId="4" fontId="30" fillId="0" borderId="47" xfId="41" applyNumberFormat="1" applyFont="1" applyFill="1" applyBorder="1" applyAlignment="1">
      <alignment horizontal="center" vertical="center"/>
    </xf>
    <xf numFmtId="4" fontId="30" fillId="0" borderId="53" xfId="41" applyNumberFormat="1" applyFont="1" applyFill="1" applyBorder="1" applyAlignment="1">
      <alignment horizontal="center" vertical="center"/>
    </xf>
    <xf numFmtId="4" fontId="30" fillId="0" borderId="16" xfId="41" applyNumberFormat="1" applyFont="1" applyFill="1" applyBorder="1" applyAlignment="1">
      <alignment horizontal="center" vertical="center"/>
    </xf>
    <xf numFmtId="171" fontId="31" fillId="24" borderId="10" xfId="41" applyNumberFormat="1" applyFont="1" applyFill="1" applyBorder="1" applyAlignment="1">
      <alignment horizontal="center" vertical="top" wrapText="1"/>
    </xf>
    <xf numFmtId="172" fontId="30" fillId="24" borderId="18" xfId="66" applyNumberFormat="1" applyFont="1" applyFill="1" applyBorder="1" applyAlignment="1">
      <alignment horizontal="center" vertical="center"/>
    </xf>
    <xf numFmtId="3" fontId="30" fillId="0" borderId="15" xfId="41" applyNumberFormat="1" applyFont="1" applyFill="1" applyBorder="1" applyAlignment="1">
      <alignment horizontal="center" vertical="center"/>
    </xf>
    <xf numFmtId="3" fontId="31" fillId="24" borderId="10" xfId="41" applyNumberFormat="1" applyFont="1" applyFill="1" applyBorder="1" applyAlignment="1">
      <alignment horizontal="center" vertical="center"/>
    </xf>
    <xf numFmtId="3" fontId="30" fillId="24" borderId="10" xfId="41" applyNumberFormat="1" applyFont="1" applyFill="1" applyBorder="1" applyAlignment="1">
      <alignment horizontal="center" vertical="center"/>
    </xf>
    <xf numFmtId="4" fontId="30" fillId="0" borderId="18" xfId="41" applyNumberFormat="1" applyFont="1" applyFill="1" applyBorder="1" applyAlignment="1">
      <alignment horizontal="center" vertical="center"/>
    </xf>
    <xf numFmtId="0" fontId="2" fillId="0" borderId="0" xfId="41" applyFont="1"/>
    <xf numFmtId="0" fontId="3" fillId="0" borderId="12" xfId="41" applyFont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4" fontId="31" fillId="24" borderId="10" xfId="41" applyNumberFormat="1" applyFont="1" applyFill="1" applyBorder="1" applyAlignment="1">
      <alignment horizontal="center" vertical="center" wrapText="1"/>
    </xf>
    <xf numFmtId="173" fontId="1" fillId="0" borderId="0" xfId="41" applyNumberFormat="1" applyFont="1" applyFill="1" applyAlignment="1">
      <alignment vertical="center"/>
    </xf>
    <xf numFmtId="0" fontId="2" fillId="0" borderId="0" xfId="51" applyFont="1" applyAlignment="1">
      <alignment horizontal="center" vertical="center"/>
    </xf>
    <xf numFmtId="0" fontId="2" fillId="0" borderId="0" xfId="51" applyFont="1" applyAlignment="1">
      <alignment horizontal="center" vertical="center" wrapText="1"/>
    </xf>
    <xf numFmtId="4" fontId="30" fillId="0" borderId="24" xfId="0" applyNumberFormat="1" applyFont="1" applyFill="1" applyBorder="1" applyAlignment="1">
      <alignment horizontal="center" vertical="center"/>
    </xf>
    <xf numFmtId="4" fontId="31" fillId="0" borderId="24" xfId="0" applyNumberFormat="1" applyFont="1" applyFill="1" applyBorder="1" applyAlignment="1">
      <alignment horizontal="center" vertical="center"/>
    </xf>
    <xf numFmtId="4" fontId="31" fillId="0" borderId="18" xfId="41" applyNumberFormat="1" applyFont="1" applyFill="1" applyBorder="1" applyAlignment="1">
      <alignment horizontal="center" vertical="center"/>
    </xf>
    <xf numFmtId="0" fontId="3" fillId="0" borderId="0" xfId="41" applyFont="1" applyFill="1" applyAlignment="1">
      <alignment horizontal="center"/>
    </xf>
    <xf numFmtId="0" fontId="4" fillId="0" borderId="0" xfId="41" applyFont="1" applyFill="1" applyAlignment="1">
      <alignment horizontal="center" wrapText="1"/>
    </xf>
    <xf numFmtId="0" fontId="40" fillId="0" borderId="0" xfId="51" applyFont="1" applyAlignment="1">
      <alignment horizontal="center" vertical="center"/>
    </xf>
    <xf numFmtId="0" fontId="41" fillId="0" borderId="0" xfId="51" applyFont="1" applyAlignment="1">
      <alignment horizontal="center" vertical="center"/>
    </xf>
    <xf numFmtId="0" fontId="42" fillId="0" borderId="0" xfId="51" applyFont="1" applyAlignment="1">
      <alignment horizontal="center" vertical="center"/>
    </xf>
    <xf numFmtId="0" fontId="7" fillId="0" borderId="21" xfId="41" applyFont="1" applyFill="1" applyBorder="1" applyAlignment="1">
      <alignment horizontal="center" vertical="center" wrapText="1"/>
    </xf>
    <xf numFmtId="0" fontId="7" fillId="0" borderId="22" xfId="41" applyFont="1" applyFill="1" applyBorder="1" applyAlignment="1">
      <alignment horizontal="center" vertical="center" wrapText="1"/>
    </xf>
    <xf numFmtId="0" fontId="7" fillId="0" borderId="29" xfId="41" applyFont="1" applyFill="1" applyBorder="1" applyAlignment="1">
      <alignment horizontal="center" vertical="center" wrapText="1"/>
    </xf>
    <xf numFmtId="0" fontId="7" fillId="0" borderId="30" xfId="41" applyFont="1" applyFill="1" applyBorder="1" applyAlignment="1">
      <alignment horizontal="center" vertical="center" wrapText="1"/>
    </xf>
    <xf numFmtId="0" fontId="3" fillId="0" borderId="12" xfId="41" applyFont="1" applyBorder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51" fillId="0" borderId="0" xfId="51" applyFont="1" applyAlignment="1">
      <alignment horizontal="center" vertical="center"/>
    </xf>
    <xf numFmtId="0" fontId="52" fillId="0" borderId="0" xfId="51" applyFont="1" applyAlignment="1">
      <alignment horizontal="center" vertical="center"/>
    </xf>
    <xf numFmtId="0" fontId="44" fillId="0" borderId="0" xfId="41" applyFont="1" applyFill="1" applyAlignment="1">
      <alignment horizontal="center"/>
    </xf>
    <xf numFmtId="0" fontId="44" fillId="0" borderId="0" xfId="41" applyFont="1" applyAlignment="1">
      <alignment horizontal="center" wrapText="1"/>
    </xf>
    <xf numFmtId="0" fontId="45" fillId="0" borderId="0" xfId="51" applyFont="1" applyAlignment="1">
      <alignment horizontal="center" vertical="center"/>
    </xf>
    <xf numFmtId="0" fontId="46" fillId="0" borderId="0" xfId="51" applyFont="1" applyAlignment="1">
      <alignment horizontal="center" vertical="center"/>
    </xf>
    <xf numFmtId="0" fontId="47" fillId="0" borderId="0" xfId="41" applyFont="1" applyFill="1" applyBorder="1" applyAlignment="1">
      <alignment horizontal="center" wrapText="1"/>
    </xf>
    <xf numFmtId="0" fontId="44" fillId="0" borderId="21" xfId="41" applyFont="1" applyBorder="1" applyAlignment="1">
      <alignment horizontal="center" vertical="center" wrapText="1"/>
    </xf>
    <xf numFmtId="0" fontId="44" fillId="0" borderId="22" xfId="41" applyFont="1" applyBorder="1" applyAlignment="1">
      <alignment horizontal="center" vertical="center" wrapText="1"/>
    </xf>
    <xf numFmtId="0" fontId="44" fillId="0" borderId="29" xfId="41" applyFont="1" applyBorder="1" applyAlignment="1">
      <alignment horizontal="center" vertical="center" wrapText="1"/>
    </xf>
    <xf numFmtId="0" fontId="44" fillId="0" borderId="30" xfId="41" applyFont="1" applyBorder="1" applyAlignment="1">
      <alignment horizontal="center" vertical="center" wrapText="1"/>
    </xf>
    <xf numFmtId="0" fontId="44" fillId="0" borderId="12" xfId="41" applyFont="1" applyBorder="1" applyAlignment="1">
      <alignment horizontal="center" vertical="center"/>
    </xf>
    <xf numFmtId="0" fontId="44" fillId="0" borderId="48" xfId="41" applyFont="1" applyBorder="1" applyAlignment="1">
      <alignment horizontal="center" vertical="center"/>
    </xf>
    <xf numFmtId="0" fontId="44" fillId="0" borderId="26" xfId="41" applyFont="1" applyBorder="1" applyAlignment="1">
      <alignment horizontal="center" vertical="center"/>
    </xf>
    <xf numFmtId="0" fontId="49" fillId="0" borderId="0" xfId="51" applyFont="1" applyAlignment="1">
      <alignment horizontal="center" vertical="center"/>
    </xf>
    <xf numFmtId="0" fontId="50" fillId="0" borderId="0" xfId="51" applyFont="1" applyAlignment="1">
      <alignment horizontal="center" vertical="center"/>
    </xf>
  </cellXfs>
  <cellStyles count="6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 2" xfId="37"/>
    <cellStyle name="Обычный 2" xfId="38"/>
    <cellStyle name="Обычный 2 26 2" xfId="39"/>
    <cellStyle name="Обычный 3" xfId="40"/>
    <cellStyle name="Обычный 3 2" xfId="41"/>
    <cellStyle name="Обычный 3 2 2 2" xfId="42"/>
    <cellStyle name="Обычный 3 21" xfId="43"/>
    <cellStyle name="Обычный 4" xfId="44"/>
    <cellStyle name="Обычный 4 2" xfId="45"/>
    <cellStyle name="Обычный 5" xfId="46"/>
    <cellStyle name="Обычный 6" xfId="47"/>
    <cellStyle name="Обычный 6 2" xfId="48"/>
    <cellStyle name="Обычный 6 2 2" xfId="49"/>
    <cellStyle name="Обычный 6 2 3" xfId="50"/>
    <cellStyle name="Обычный 7" xfId="51"/>
    <cellStyle name="Обычный 7 2" xfId="52"/>
    <cellStyle name="Обычный 8" xfId="53"/>
    <cellStyle name="Плохой 2" xfId="54"/>
    <cellStyle name="Пояснение 2" xfId="55"/>
    <cellStyle name="Примечание 2" xfId="56"/>
    <cellStyle name="Процентный" xfId="66" builtinId="5"/>
    <cellStyle name="Процентный 2" xfId="57"/>
    <cellStyle name="Процентный 3" xfId="58"/>
    <cellStyle name="Связанная ячейка 2" xfId="59"/>
    <cellStyle name="Стиль 1" xfId="60"/>
    <cellStyle name="Текст предупреждения 2" xfId="61"/>
    <cellStyle name="Финансовый 2" xfId="62"/>
    <cellStyle name="Финансовый 2 2 2 2 2" xfId="63"/>
    <cellStyle name="Финансовый 3" xfId="64"/>
    <cellStyle name="Хороший 2" xfId="6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9"/>
  <sheetViews>
    <sheetView view="pageBreakPreview" topLeftCell="A49" zoomScale="70" zoomScaleSheetLayoutView="70" workbookViewId="0">
      <selection activeCell="B66" sqref="B66"/>
    </sheetView>
  </sheetViews>
  <sheetFormatPr defaultColWidth="10.28515625" defaultRowHeight="15.75" x14ac:dyDescent="0.25"/>
  <cols>
    <col min="1" max="1" width="7.7109375" style="22" customWidth="1"/>
    <col min="2" max="2" width="59.42578125" style="14" customWidth="1"/>
    <col min="3" max="3" width="12" style="24" bestFit="1" customWidth="1"/>
    <col min="4" max="4" width="11.42578125" style="24" customWidth="1"/>
    <col min="5" max="5" width="12" style="2" customWidth="1"/>
    <col min="6" max="6" width="12.85546875" style="2" customWidth="1"/>
    <col min="7" max="7" width="15.85546875" style="2" customWidth="1"/>
    <col min="8" max="12" width="24.42578125" style="2" customWidth="1"/>
    <col min="13" max="13" width="8.28515625" style="2" customWidth="1"/>
    <col min="14" max="14" width="24.7109375" style="2" customWidth="1"/>
    <col min="15" max="15" width="7.85546875" style="2" customWidth="1"/>
    <col min="16" max="16" width="20.28515625" style="2" customWidth="1"/>
    <col min="17" max="16384" width="10.28515625" style="2"/>
  </cols>
  <sheetData>
    <row r="1" spans="1:16" ht="18.75" x14ac:dyDescent="0.25">
      <c r="A1" s="21"/>
      <c r="B1" s="27"/>
      <c r="C1" s="21"/>
      <c r="D1" s="21"/>
      <c r="E1" s="1"/>
      <c r="F1" s="1"/>
      <c r="G1" s="1"/>
      <c r="H1" s="1"/>
      <c r="I1" s="1"/>
      <c r="J1" s="1"/>
      <c r="K1" s="1"/>
      <c r="L1" s="1"/>
      <c r="M1" s="1"/>
      <c r="O1" s="1"/>
      <c r="P1" s="3" t="s">
        <v>0</v>
      </c>
    </row>
    <row r="2" spans="1:16" ht="18.75" x14ac:dyDescent="0.3">
      <c r="A2" s="21"/>
      <c r="B2" s="27"/>
      <c r="C2" s="21"/>
      <c r="D2" s="21"/>
      <c r="E2" s="1"/>
      <c r="F2" s="1"/>
      <c r="G2" s="1"/>
      <c r="H2" s="1"/>
      <c r="I2" s="1"/>
      <c r="J2" s="1"/>
      <c r="K2" s="1"/>
      <c r="L2" s="1"/>
      <c r="M2" s="1"/>
      <c r="O2" s="1"/>
      <c r="P2" s="4" t="s">
        <v>1</v>
      </c>
    </row>
    <row r="3" spans="1:16" ht="18.75" x14ac:dyDescent="0.3">
      <c r="A3" s="21"/>
      <c r="B3" s="27"/>
      <c r="C3" s="21"/>
      <c r="D3" s="21"/>
      <c r="E3" s="1"/>
      <c r="F3" s="1"/>
      <c r="G3" s="1"/>
      <c r="H3" s="1"/>
      <c r="I3" s="1"/>
      <c r="J3" s="1"/>
      <c r="K3" s="1"/>
      <c r="L3" s="1"/>
      <c r="M3" s="1"/>
      <c r="O3" s="1"/>
      <c r="P3" s="4" t="s">
        <v>2</v>
      </c>
    </row>
    <row r="4" spans="1:16" x14ac:dyDescent="0.25">
      <c r="A4" s="21"/>
      <c r="B4" s="27"/>
      <c r="C4" s="21"/>
      <c r="D4" s="2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351" t="s">
        <v>3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</row>
    <row r="6" spans="1:16" x14ac:dyDescent="0.25">
      <c r="A6" s="19"/>
      <c r="B6" s="6"/>
      <c r="C6" s="19"/>
      <c r="D6" s="19"/>
      <c r="E6" s="5"/>
      <c r="F6" s="5"/>
      <c r="G6" s="5"/>
      <c r="H6" s="5"/>
      <c r="I6" s="116"/>
      <c r="J6" s="116"/>
      <c r="K6" s="116"/>
      <c r="L6" s="116"/>
      <c r="M6" s="5"/>
      <c r="N6" s="5"/>
      <c r="O6" s="5"/>
      <c r="P6" s="5"/>
    </row>
    <row r="7" spans="1:16" ht="18" customHeight="1" x14ac:dyDescent="0.3">
      <c r="A7" s="352" t="s">
        <v>4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</row>
    <row r="8" spans="1:16" ht="19.5" customHeight="1" x14ac:dyDescent="0.25">
      <c r="A8" s="353" t="s">
        <v>5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</row>
    <row r="9" spans="1:16" ht="18" customHeight="1" x14ac:dyDescent="0.25">
      <c r="A9" s="354" t="s">
        <v>6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</row>
    <row r="10" spans="1:16" ht="16.5" customHeight="1" x14ac:dyDescent="0.25">
      <c r="A10" s="7"/>
      <c r="B10" s="2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1.75" customHeight="1" x14ac:dyDescent="0.25">
      <c r="A11" s="355" t="s">
        <v>7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</row>
    <row r="12" spans="1:16" ht="17.25" customHeight="1" x14ac:dyDescent="0.25">
      <c r="A12" s="354" t="s">
        <v>8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</row>
    <row r="13" spans="1:16" ht="12.75" customHeight="1" x14ac:dyDescent="0.25">
      <c r="A13" s="20"/>
      <c r="B13" s="6"/>
      <c r="C13" s="20"/>
      <c r="D13" s="20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19.5" thickBot="1" x14ac:dyDescent="0.35">
      <c r="A14" s="20"/>
      <c r="B14" s="15"/>
      <c r="C14" s="23"/>
      <c r="D14" s="23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9"/>
    </row>
    <row r="15" spans="1:16" ht="63" customHeight="1" x14ac:dyDescent="0.25">
      <c r="A15" s="356" t="s">
        <v>9</v>
      </c>
      <c r="B15" s="358" t="s">
        <v>10</v>
      </c>
      <c r="C15" s="358" t="s">
        <v>23</v>
      </c>
      <c r="D15" s="66">
        <v>2013</v>
      </c>
      <c r="E15" s="115">
        <v>2014</v>
      </c>
      <c r="F15" s="115">
        <v>2015</v>
      </c>
      <c r="G15" s="360">
        <v>2016</v>
      </c>
      <c r="H15" s="360"/>
      <c r="I15" s="360" t="s">
        <v>311</v>
      </c>
      <c r="J15" s="360"/>
      <c r="K15" s="360" t="s">
        <v>312</v>
      </c>
      <c r="L15" s="360"/>
      <c r="M15" s="360" t="s">
        <v>313</v>
      </c>
      <c r="N15" s="360"/>
      <c r="O15" s="360" t="s">
        <v>314</v>
      </c>
      <c r="P15" s="360"/>
    </row>
    <row r="16" spans="1:16" ht="51.75" customHeight="1" thickBot="1" x14ac:dyDescent="0.3">
      <c r="A16" s="357"/>
      <c r="B16" s="359"/>
      <c r="C16" s="359"/>
      <c r="D16" s="67" t="s">
        <v>11</v>
      </c>
      <c r="E16" s="57" t="s">
        <v>11</v>
      </c>
      <c r="F16" s="57" t="s">
        <v>11</v>
      </c>
      <c r="G16" s="57" t="s">
        <v>12</v>
      </c>
      <c r="H16" s="57" t="s">
        <v>11</v>
      </c>
      <c r="I16" s="57" t="s">
        <v>12</v>
      </c>
      <c r="J16" s="57" t="s">
        <v>11</v>
      </c>
      <c r="K16" s="57" t="s">
        <v>12</v>
      </c>
      <c r="L16" s="57" t="s">
        <v>11</v>
      </c>
      <c r="M16" s="57" t="s">
        <v>12</v>
      </c>
      <c r="N16" s="57" t="s">
        <v>11</v>
      </c>
      <c r="O16" s="57" t="s">
        <v>12</v>
      </c>
      <c r="P16" s="57" t="s">
        <v>11</v>
      </c>
    </row>
    <row r="17" spans="1:16" s="8" customFormat="1" ht="16.5" thickBot="1" x14ac:dyDescent="0.3">
      <c r="A17" s="63">
        <v>1</v>
      </c>
      <c r="B17" s="64">
        <v>2</v>
      </c>
      <c r="C17" s="64">
        <v>3</v>
      </c>
      <c r="D17" s="65">
        <v>4</v>
      </c>
      <c r="E17" s="114">
        <v>3</v>
      </c>
      <c r="F17" s="114">
        <v>4</v>
      </c>
      <c r="G17" s="114">
        <v>5</v>
      </c>
      <c r="H17" s="114">
        <v>6</v>
      </c>
      <c r="I17" s="114">
        <v>7</v>
      </c>
      <c r="J17" s="114">
        <v>8</v>
      </c>
      <c r="K17" s="114">
        <v>9</v>
      </c>
      <c r="L17" s="114">
        <v>10</v>
      </c>
      <c r="M17" s="114">
        <v>11</v>
      </c>
      <c r="N17" s="114">
        <v>12</v>
      </c>
      <c r="O17" s="114">
        <v>13</v>
      </c>
      <c r="P17" s="114">
        <v>14</v>
      </c>
    </row>
    <row r="18" spans="1:16" s="25" customFormat="1" x14ac:dyDescent="0.25">
      <c r="A18" s="58" t="s">
        <v>44</v>
      </c>
      <c r="B18" s="59" t="s">
        <v>91</v>
      </c>
      <c r="C18" s="69" t="s">
        <v>263</v>
      </c>
      <c r="D18" s="60"/>
      <c r="E18" s="61"/>
      <c r="F18" s="61"/>
      <c r="G18" s="61"/>
      <c r="H18" s="61"/>
      <c r="I18" s="61"/>
      <c r="J18" s="61"/>
      <c r="K18" s="61"/>
      <c r="L18" s="61"/>
      <c r="M18" s="61"/>
      <c r="N18" s="98"/>
      <c r="O18" s="106"/>
      <c r="P18" s="62"/>
    </row>
    <row r="19" spans="1:16" s="8" customFormat="1" ht="25.5" x14ac:dyDescent="0.25">
      <c r="A19" s="40" t="s">
        <v>45</v>
      </c>
      <c r="B19" s="50" t="s">
        <v>24</v>
      </c>
      <c r="C19" s="70" t="s">
        <v>263</v>
      </c>
      <c r="D19" s="46"/>
      <c r="E19" s="10"/>
      <c r="F19" s="10"/>
      <c r="G19" s="10"/>
      <c r="H19" s="10"/>
      <c r="I19" s="10"/>
      <c r="J19" s="10"/>
      <c r="K19" s="10"/>
      <c r="L19" s="10"/>
      <c r="M19" s="11"/>
      <c r="N19" s="99"/>
      <c r="O19" s="107"/>
      <c r="P19" s="31"/>
    </row>
    <row r="20" spans="1:16" s="8" customFormat="1" x14ac:dyDescent="0.25">
      <c r="A20" s="40" t="s">
        <v>46</v>
      </c>
      <c r="B20" s="50" t="s">
        <v>25</v>
      </c>
      <c r="C20" s="70" t="s">
        <v>263</v>
      </c>
      <c r="D20" s="46"/>
      <c r="E20" s="10"/>
      <c r="F20" s="10"/>
      <c r="G20" s="10"/>
      <c r="H20" s="10"/>
      <c r="I20" s="10"/>
      <c r="J20" s="10"/>
      <c r="K20" s="10"/>
      <c r="L20" s="10"/>
      <c r="M20" s="10"/>
      <c r="N20" s="99"/>
      <c r="O20" s="107"/>
      <c r="P20" s="31"/>
    </row>
    <row r="21" spans="1:16" s="25" customFormat="1" ht="25.5" x14ac:dyDescent="0.25">
      <c r="A21" s="39" t="s">
        <v>47</v>
      </c>
      <c r="B21" s="49" t="s">
        <v>123</v>
      </c>
      <c r="C21" s="71" t="s">
        <v>263</v>
      </c>
      <c r="D21" s="45"/>
      <c r="E21" s="9"/>
      <c r="F21" s="9"/>
      <c r="G21" s="9"/>
      <c r="H21" s="9"/>
      <c r="I21" s="9"/>
      <c r="J21" s="9"/>
      <c r="K21" s="9"/>
      <c r="L21" s="9"/>
      <c r="M21" s="9"/>
      <c r="N21" s="100"/>
      <c r="O21" s="108"/>
      <c r="P21" s="30"/>
    </row>
    <row r="22" spans="1:16" s="8" customFormat="1" ht="25.5" x14ac:dyDescent="0.25">
      <c r="A22" s="40" t="s">
        <v>45</v>
      </c>
      <c r="B22" s="50" t="s">
        <v>26</v>
      </c>
      <c r="C22" s="70" t="s">
        <v>263</v>
      </c>
      <c r="D22" s="46"/>
      <c r="E22" s="9"/>
      <c r="F22" s="9"/>
      <c r="G22" s="9"/>
      <c r="H22" s="9"/>
      <c r="I22" s="9"/>
      <c r="J22" s="9"/>
      <c r="K22" s="9"/>
      <c r="L22" s="9"/>
      <c r="M22" s="9"/>
      <c r="N22" s="99"/>
      <c r="O22" s="107"/>
      <c r="P22" s="31"/>
    </row>
    <row r="23" spans="1:16" s="8" customFormat="1" x14ac:dyDescent="0.25">
      <c r="A23" s="40" t="s">
        <v>46</v>
      </c>
      <c r="B23" s="50" t="s">
        <v>93</v>
      </c>
      <c r="C23" s="70" t="s">
        <v>263</v>
      </c>
      <c r="D23" s="46"/>
      <c r="E23" s="9"/>
      <c r="F23" s="9"/>
      <c r="G23" s="9"/>
      <c r="H23" s="9"/>
      <c r="I23" s="9"/>
      <c r="J23" s="9"/>
      <c r="K23" s="9"/>
      <c r="L23" s="9"/>
      <c r="M23" s="9"/>
      <c r="N23" s="99"/>
      <c r="O23" s="107"/>
      <c r="P23" s="31"/>
    </row>
    <row r="24" spans="1:16" s="25" customFormat="1" x14ac:dyDescent="0.25">
      <c r="A24" s="39">
        <v>1</v>
      </c>
      <c r="B24" s="49" t="s">
        <v>92</v>
      </c>
      <c r="C24" s="71" t="s">
        <v>263</v>
      </c>
      <c r="D24" s="45"/>
      <c r="E24" s="9"/>
      <c r="F24" s="9"/>
      <c r="G24" s="9"/>
      <c r="H24" s="9"/>
      <c r="I24" s="9"/>
      <c r="J24" s="9"/>
      <c r="K24" s="9"/>
      <c r="L24" s="9"/>
      <c r="M24" s="9"/>
      <c r="N24" s="100"/>
      <c r="O24" s="108"/>
      <c r="P24" s="30"/>
    </row>
    <row r="25" spans="1:16" s="8" customFormat="1" x14ac:dyDescent="0.25">
      <c r="A25" s="40" t="s">
        <v>45</v>
      </c>
      <c r="B25" s="50" t="s">
        <v>125</v>
      </c>
      <c r="C25" s="70" t="s">
        <v>263</v>
      </c>
      <c r="D25" s="46"/>
      <c r="E25" s="9"/>
      <c r="F25" s="9"/>
      <c r="G25" s="9"/>
      <c r="H25" s="9"/>
      <c r="I25" s="9"/>
      <c r="J25" s="9"/>
      <c r="K25" s="9"/>
      <c r="L25" s="9"/>
      <c r="M25" s="9"/>
      <c r="N25" s="99"/>
      <c r="O25" s="107"/>
      <c r="P25" s="31"/>
    </row>
    <row r="26" spans="1:16" s="8" customFormat="1" x14ac:dyDescent="0.25">
      <c r="A26" s="40" t="s">
        <v>46</v>
      </c>
      <c r="B26" s="50" t="s">
        <v>94</v>
      </c>
      <c r="C26" s="70" t="s">
        <v>263</v>
      </c>
      <c r="D26" s="46"/>
      <c r="E26" s="11"/>
      <c r="F26" s="11"/>
      <c r="G26" s="11"/>
      <c r="H26" s="11"/>
      <c r="I26" s="11"/>
      <c r="J26" s="11"/>
      <c r="K26" s="11"/>
      <c r="L26" s="11"/>
      <c r="M26" s="11"/>
      <c r="N26" s="99"/>
      <c r="O26" s="107"/>
      <c r="P26" s="31"/>
    </row>
    <row r="27" spans="1:16" s="8" customFormat="1" ht="25.5" x14ac:dyDescent="0.25">
      <c r="A27" s="32"/>
      <c r="B27" s="50" t="s">
        <v>264</v>
      </c>
      <c r="C27" s="70" t="s">
        <v>263</v>
      </c>
      <c r="D27" s="46"/>
      <c r="E27" s="11"/>
      <c r="F27" s="11"/>
      <c r="G27" s="11"/>
      <c r="H27" s="11"/>
      <c r="I27" s="11"/>
      <c r="J27" s="11"/>
      <c r="K27" s="11"/>
      <c r="L27" s="11"/>
      <c r="M27" s="11"/>
      <c r="N27" s="99"/>
      <c r="O27" s="107"/>
      <c r="P27" s="31"/>
    </row>
    <row r="28" spans="1:16" s="8" customFormat="1" x14ac:dyDescent="0.25">
      <c r="A28" s="40"/>
      <c r="B28" s="50" t="s">
        <v>27</v>
      </c>
      <c r="C28" s="70" t="s">
        <v>263</v>
      </c>
      <c r="D28" s="46"/>
      <c r="E28" s="11"/>
      <c r="F28" s="11"/>
      <c r="G28" s="11"/>
      <c r="H28" s="11"/>
      <c r="I28" s="11"/>
      <c r="J28" s="11"/>
      <c r="K28" s="11"/>
      <c r="L28" s="11"/>
      <c r="M28" s="11"/>
      <c r="N28" s="99"/>
      <c r="O28" s="107"/>
      <c r="P28" s="31"/>
    </row>
    <row r="29" spans="1:16" s="8" customFormat="1" x14ac:dyDescent="0.25">
      <c r="A29" s="40" t="s">
        <v>49</v>
      </c>
      <c r="B29" s="50" t="s">
        <v>13</v>
      </c>
      <c r="C29" s="70" t="s">
        <v>263</v>
      </c>
      <c r="D29" s="46"/>
      <c r="E29" s="11"/>
      <c r="F29" s="11"/>
      <c r="G29" s="11"/>
      <c r="H29" s="11"/>
      <c r="I29" s="11"/>
      <c r="J29" s="11"/>
      <c r="K29" s="11"/>
      <c r="L29" s="11"/>
      <c r="M29" s="11"/>
      <c r="N29" s="99"/>
      <c r="O29" s="107"/>
      <c r="P29" s="31"/>
    </row>
    <row r="30" spans="1:16" s="8" customFormat="1" x14ac:dyDescent="0.25">
      <c r="A30" s="16" t="s">
        <v>95</v>
      </c>
      <c r="B30" s="50" t="s">
        <v>265</v>
      </c>
      <c r="C30" s="70" t="s">
        <v>263</v>
      </c>
      <c r="D30" s="46"/>
      <c r="E30" s="11"/>
      <c r="F30" s="11"/>
      <c r="G30" s="11"/>
      <c r="H30" s="11"/>
      <c r="I30" s="11"/>
      <c r="J30" s="11"/>
      <c r="K30" s="11"/>
      <c r="L30" s="11"/>
      <c r="M30" s="11"/>
      <c r="N30" s="99"/>
      <c r="O30" s="107"/>
      <c r="P30" s="31"/>
    </row>
    <row r="31" spans="1:16" s="25" customFormat="1" x14ac:dyDescent="0.25">
      <c r="A31" s="39" t="s">
        <v>50</v>
      </c>
      <c r="B31" s="49" t="s">
        <v>96</v>
      </c>
      <c r="C31" s="71" t="s">
        <v>263</v>
      </c>
      <c r="D31" s="45"/>
      <c r="E31" s="12"/>
      <c r="F31" s="12"/>
      <c r="G31" s="12"/>
      <c r="H31" s="12"/>
      <c r="I31" s="12"/>
      <c r="J31" s="12"/>
      <c r="K31" s="12"/>
      <c r="L31" s="12"/>
      <c r="M31" s="12"/>
      <c r="N31" s="100"/>
      <c r="O31" s="108"/>
      <c r="P31" s="30"/>
    </row>
    <row r="32" spans="1:16" s="8" customFormat="1" x14ac:dyDescent="0.25">
      <c r="A32" s="40" t="s">
        <v>51</v>
      </c>
      <c r="B32" s="50" t="s">
        <v>97</v>
      </c>
      <c r="C32" s="70" t="s">
        <v>263</v>
      </c>
      <c r="D32" s="46"/>
      <c r="E32" s="11"/>
      <c r="F32" s="11"/>
      <c r="G32" s="11"/>
      <c r="H32" s="11"/>
      <c r="I32" s="11"/>
      <c r="J32" s="11"/>
      <c r="K32" s="11"/>
      <c r="L32" s="11"/>
      <c r="M32" s="11"/>
      <c r="N32" s="99"/>
      <c r="O32" s="107"/>
      <c r="P32" s="31"/>
    </row>
    <row r="33" spans="1:16" s="8" customFormat="1" x14ac:dyDescent="0.25">
      <c r="A33" s="40" t="s">
        <v>52</v>
      </c>
      <c r="B33" s="50" t="s">
        <v>28</v>
      </c>
      <c r="C33" s="70" t="s">
        <v>263</v>
      </c>
      <c r="D33" s="46"/>
      <c r="E33" s="12"/>
      <c r="F33" s="12"/>
      <c r="G33" s="12"/>
      <c r="H33" s="12"/>
      <c r="I33" s="12"/>
      <c r="J33" s="12"/>
      <c r="K33" s="12"/>
      <c r="L33" s="12"/>
      <c r="M33" s="12"/>
      <c r="N33" s="99"/>
      <c r="O33" s="107"/>
      <c r="P33" s="31"/>
    </row>
    <row r="34" spans="1:16" s="8" customFormat="1" x14ac:dyDescent="0.25">
      <c r="A34" s="16" t="s">
        <v>64</v>
      </c>
      <c r="B34" s="50" t="s">
        <v>126</v>
      </c>
      <c r="C34" s="70" t="s">
        <v>263</v>
      </c>
      <c r="D34" s="46"/>
      <c r="E34" s="12"/>
      <c r="F34" s="12"/>
      <c r="G34" s="12"/>
      <c r="H34" s="12"/>
      <c r="I34" s="12"/>
      <c r="J34" s="12"/>
      <c r="K34" s="12"/>
      <c r="L34" s="12"/>
      <c r="M34" s="12"/>
      <c r="N34" s="99"/>
      <c r="O34" s="107"/>
      <c r="P34" s="31"/>
    </row>
    <row r="35" spans="1:16" s="8" customFormat="1" x14ac:dyDescent="0.25">
      <c r="A35" s="16" t="s">
        <v>135</v>
      </c>
      <c r="B35" s="50" t="s">
        <v>266</v>
      </c>
      <c r="C35" s="70" t="s">
        <v>263</v>
      </c>
      <c r="D35" s="46"/>
      <c r="E35" s="12"/>
      <c r="F35" s="12"/>
      <c r="G35" s="12"/>
      <c r="H35" s="12"/>
      <c r="I35" s="12"/>
      <c r="J35" s="12"/>
      <c r="K35" s="12"/>
      <c r="L35" s="12"/>
      <c r="M35" s="12"/>
      <c r="N35" s="99"/>
      <c r="O35" s="107"/>
      <c r="P35" s="31"/>
    </row>
    <row r="36" spans="1:16" s="25" customFormat="1" x14ac:dyDescent="0.25">
      <c r="A36" s="39" t="s">
        <v>53</v>
      </c>
      <c r="B36" s="49" t="s">
        <v>29</v>
      </c>
      <c r="C36" s="71" t="s">
        <v>263</v>
      </c>
      <c r="D36" s="45"/>
      <c r="E36" s="12"/>
      <c r="F36" s="12"/>
      <c r="G36" s="12"/>
      <c r="H36" s="12"/>
      <c r="I36" s="12"/>
      <c r="J36" s="12"/>
      <c r="K36" s="12"/>
      <c r="L36" s="12"/>
      <c r="M36" s="12"/>
      <c r="N36" s="100"/>
      <c r="O36" s="108"/>
      <c r="P36" s="30"/>
    </row>
    <row r="37" spans="1:16" s="25" customFormat="1" x14ac:dyDescent="0.25">
      <c r="A37" s="39" t="s">
        <v>54</v>
      </c>
      <c r="B37" s="49" t="s">
        <v>14</v>
      </c>
      <c r="C37" s="71" t="s">
        <v>263</v>
      </c>
      <c r="D37" s="45"/>
      <c r="E37" s="12"/>
      <c r="F37" s="12"/>
      <c r="G37" s="12"/>
      <c r="H37" s="12"/>
      <c r="I37" s="12"/>
      <c r="J37" s="12"/>
      <c r="K37" s="12"/>
      <c r="L37" s="12"/>
      <c r="M37" s="12"/>
      <c r="N37" s="100"/>
      <c r="O37" s="108"/>
      <c r="P37" s="30"/>
    </row>
    <row r="38" spans="1:16" s="25" customFormat="1" x14ac:dyDescent="0.25">
      <c r="A38" s="39" t="s">
        <v>55</v>
      </c>
      <c r="B38" s="49" t="s">
        <v>98</v>
      </c>
      <c r="C38" s="71" t="s">
        <v>263</v>
      </c>
      <c r="D38" s="45"/>
      <c r="E38" s="12"/>
      <c r="F38" s="12"/>
      <c r="G38" s="12"/>
      <c r="H38" s="12"/>
      <c r="I38" s="12"/>
      <c r="J38" s="12"/>
      <c r="K38" s="12"/>
      <c r="L38" s="12"/>
      <c r="M38" s="12"/>
      <c r="N38" s="100"/>
      <c r="O38" s="108"/>
      <c r="P38" s="30"/>
    </row>
    <row r="39" spans="1:16" s="25" customFormat="1" x14ac:dyDescent="0.25">
      <c r="A39" s="16" t="s">
        <v>162</v>
      </c>
      <c r="B39" s="50" t="s">
        <v>99</v>
      </c>
      <c r="C39" s="70" t="s">
        <v>263</v>
      </c>
      <c r="D39" s="45"/>
      <c r="E39" s="12"/>
      <c r="F39" s="12"/>
      <c r="G39" s="12"/>
      <c r="H39" s="12"/>
      <c r="I39" s="12"/>
      <c r="J39" s="12"/>
      <c r="K39" s="12"/>
      <c r="L39" s="12"/>
      <c r="M39" s="12"/>
      <c r="N39" s="100"/>
      <c r="O39" s="108"/>
      <c r="P39" s="30"/>
    </row>
    <row r="40" spans="1:16" s="25" customFormat="1" x14ac:dyDescent="0.25">
      <c r="A40" s="16" t="s">
        <v>163</v>
      </c>
      <c r="B40" s="50" t="s">
        <v>267</v>
      </c>
      <c r="C40" s="70" t="s">
        <v>263</v>
      </c>
      <c r="D40" s="45"/>
      <c r="E40" s="12"/>
      <c r="F40" s="12"/>
      <c r="G40" s="12"/>
      <c r="H40" s="12"/>
      <c r="I40" s="12"/>
      <c r="J40" s="12"/>
      <c r="K40" s="12"/>
      <c r="L40" s="12"/>
      <c r="M40" s="12"/>
      <c r="N40" s="100"/>
      <c r="O40" s="108"/>
      <c r="P40" s="30"/>
    </row>
    <row r="41" spans="1:16" s="25" customFormat="1" x14ac:dyDescent="0.25">
      <c r="A41" s="39" t="s">
        <v>56</v>
      </c>
      <c r="B41" s="49" t="s">
        <v>100</v>
      </c>
      <c r="C41" s="71" t="s">
        <v>263</v>
      </c>
      <c r="D41" s="45"/>
      <c r="E41" s="12"/>
      <c r="F41" s="12"/>
      <c r="G41" s="12"/>
      <c r="H41" s="12"/>
      <c r="I41" s="12"/>
      <c r="J41" s="12"/>
      <c r="K41" s="12"/>
      <c r="L41" s="12"/>
      <c r="M41" s="12"/>
      <c r="N41" s="100"/>
      <c r="O41" s="108"/>
      <c r="P41" s="30"/>
    </row>
    <row r="42" spans="1:16" s="8" customFormat="1" x14ac:dyDescent="0.25">
      <c r="A42" s="40" t="s">
        <v>57</v>
      </c>
      <c r="B42" s="50" t="s">
        <v>30</v>
      </c>
      <c r="C42" s="70" t="s">
        <v>263</v>
      </c>
      <c r="D42" s="46"/>
      <c r="E42" s="11"/>
      <c r="F42" s="11"/>
      <c r="G42" s="11"/>
      <c r="H42" s="11"/>
      <c r="I42" s="11"/>
      <c r="J42" s="11"/>
      <c r="K42" s="11"/>
      <c r="L42" s="11"/>
      <c r="M42" s="11"/>
      <c r="N42" s="99"/>
      <c r="O42" s="107"/>
      <c r="P42" s="31"/>
    </row>
    <row r="43" spans="1:16" s="8" customFormat="1" ht="15.75" customHeight="1" x14ac:dyDescent="0.25">
      <c r="A43" s="40" t="s">
        <v>58</v>
      </c>
      <c r="B43" s="50" t="s">
        <v>270</v>
      </c>
      <c r="C43" s="70" t="s">
        <v>263</v>
      </c>
      <c r="D43" s="46"/>
      <c r="E43" s="18"/>
      <c r="F43" s="18"/>
      <c r="G43" s="18"/>
      <c r="H43" s="18"/>
      <c r="I43" s="18"/>
      <c r="J43" s="18"/>
      <c r="K43" s="18"/>
      <c r="L43" s="18"/>
      <c r="M43" s="18"/>
      <c r="N43" s="99"/>
      <c r="O43" s="107"/>
      <c r="P43" s="31"/>
    </row>
    <row r="44" spans="1:16" s="8" customFormat="1" x14ac:dyDescent="0.25">
      <c r="A44" s="40" t="s">
        <v>59</v>
      </c>
      <c r="B44" s="50" t="s">
        <v>268</v>
      </c>
      <c r="C44" s="70" t="s">
        <v>263</v>
      </c>
      <c r="D44" s="46"/>
      <c r="E44" s="18"/>
      <c r="F44" s="18"/>
      <c r="G44" s="18"/>
      <c r="H44" s="18"/>
      <c r="I44" s="18"/>
      <c r="J44" s="18"/>
      <c r="K44" s="18"/>
      <c r="L44" s="18"/>
      <c r="M44" s="18"/>
      <c r="N44" s="99"/>
      <c r="O44" s="107"/>
      <c r="P44" s="31"/>
    </row>
    <row r="45" spans="1:16" s="8" customFormat="1" x14ac:dyDescent="0.25">
      <c r="A45" s="16" t="s">
        <v>168</v>
      </c>
      <c r="B45" s="50" t="s">
        <v>269</v>
      </c>
      <c r="C45" s="70" t="s">
        <v>263</v>
      </c>
      <c r="D45" s="46"/>
      <c r="E45" s="18"/>
      <c r="F45" s="18"/>
      <c r="G45" s="18"/>
      <c r="H45" s="18"/>
      <c r="I45" s="18"/>
      <c r="J45" s="18"/>
      <c r="K45" s="18"/>
      <c r="L45" s="18"/>
      <c r="M45" s="18"/>
      <c r="N45" s="99"/>
      <c r="O45" s="107"/>
      <c r="P45" s="31"/>
    </row>
    <row r="46" spans="1:16" s="8" customFormat="1" x14ac:dyDescent="0.25">
      <c r="A46" s="40"/>
      <c r="B46" s="51" t="s">
        <v>15</v>
      </c>
      <c r="C46" s="70"/>
      <c r="D46" s="46"/>
      <c r="E46" s="18"/>
      <c r="F46" s="18"/>
      <c r="G46" s="18"/>
      <c r="H46" s="18"/>
      <c r="I46" s="18"/>
      <c r="J46" s="18"/>
      <c r="K46" s="18"/>
      <c r="L46" s="18"/>
      <c r="M46" s="18"/>
      <c r="N46" s="99"/>
      <c r="O46" s="107"/>
      <c r="P46" s="31"/>
    </row>
    <row r="47" spans="1:16" s="8" customFormat="1" x14ac:dyDescent="0.25">
      <c r="A47" s="40"/>
      <c r="B47" s="50" t="s">
        <v>271</v>
      </c>
      <c r="C47" s="70" t="s">
        <v>263</v>
      </c>
      <c r="D47" s="46"/>
      <c r="E47" s="18"/>
      <c r="F47" s="18"/>
      <c r="G47" s="18"/>
      <c r="H47" s="18"/>
      <c r="I47" s="18"/>
      <c r="J47" s="18"/>
      <c r="K47" s="18"/>
      <c r="L47" s="18"/>
      <c r="M47" s="18"/>
      <c r="N47" s="99"/>
      <c r="O47" s="107"/>
      <c r="P47" s="31"/>
    </row>
    <row r="48" spans="1:16" s="8" customFormat="1" x14ac:dyDescent="0.25">
      <c r="A48" s="40"/>
      <c r="B48" s="50" t="s">
        <v>272</v>
      </c>
      <c r="C48" s="70" t="s">
        <v>263</v>
      </c>
      <c r="D48" s="46"/>
      <c r="E48" s="18"/>
      <c r="F48" s="18"/>
      <c r="G48" s="18"/>
      <c r="H48" s="18"/>
      <c r="I48" s="18"/>
      <c r="J48" s="18"/>
      <c r="K48" s="18"/>
      <c r="L48" s="18"/>
      <c r="M48" s="18"/>
      <c r="N48" s="99"/>
      <c r="O48" s="107"/>
      <c r="P48" s="31"/>
    </row>
    <row r="49" spans="1:16" s="8" customFormat="1" x14ac:dyDescent="0.25">
      <c r="A49" s="40"/>
      <c r="B49" s="50" t="s">
        <v>32</v>
      </c>
      <c r="C49" s="70" t="s">
        <v>263</v>
      </c>
      <c r="D49" s="46"/>
      <c r="E49" s="18"/>
      <c r="F49" s="18"/>
      <c r="G49" s="18"/>
      <c r="H49" s="18"/>
      <c r="I49" s="18"/>
      <c r="J49" s="18"/>
      <c r="K49" s="18"/>
      <c r="L49" s="18"/>
      <c r="M49" s="18"/>
      <c r="N49" s="99"/>
      <c r="O49" s="107"/>
      <c r="P49" s="31"/>
    </row>
    <row r="50" spans="1:16" s="25" customFormat="1" x14ac:dyDescent="0.25">
      <c r="A50" s="39" t="s">
        <v>60</v>
      </c>
      <c r="B50" s="49" t="s">
        <v>106</v>
      </c>
      <c r="C50" s="71" t="s">
        <v>263</v>
      </c>
      <c r="D50" s="45"/>
      <c r="E50" s="18"/>
      <c r="F50" s="18"/>
      <c r="G50" s="18"/>
      <c r="H50" s="18"/>
      <c r="I50" s="18"/>
      <c r="J50" s="18"/>
      <c r="K50" s="18"/>
      <c r="L50" s="18"/>
      <c r="M50" s="18"/>
      <c r="N50" s="100"/>
      <c r="O50" s="108"/>
      <c r="P50" s="30"/>
    </row>
    <row r="51" spans="1:16" s="8" customFormat="1" ht="25.5" x14ac:dyDescent="0.25">
      <c r="A51" s="40" t="s">
        <v>45</v>
      </c>
      <c r="B51" s="50" t="s">
        <v>107</v>
      </c>
      <c r="C51" s="70" t="s">
        <v>263</v>
      </c>
      <c r="D51" s="46"/>
      <c r="E51" s="12"/>
      <c r="F51" s="12"/>
      <c r="G51" s="12"/>
      <c r="H51" s="12"/>
      <c r="I51" s="12"/>
      <c r="J51" s="12"/>
      <c r="K51" s="12"/>
      <c r="L51" s="12"/>
      <c r="M51" s="12"/>
      <c r="N51" s="99"/>
      <c r="O51" s="107"/>
      <c r="P51" s="31"/>
    </row>
    <row r="52" spans="1:16" s="8" customFormat="1" x14ac:dyDescent="0.25">
      <c r="A52" s="40" t="s">
        <v>46</v>
      </c>
      <c r="B52" s="50" t="s">
        <v>31</v>
      </c>
      <c r="C52" s="70" t="s">
        <v>263</v>
      </c>
      <c r="D52" s="46"/>
      <c r="E52" s="12"/>
      <c r="F52" s="12"/>
      <c r="G52" s="12"/>
      <c r="H52" s="12"/>
      <c r="I52" s="12"/>
      <c r="J52" s="12"/>
      <c r="K52" s="12"/>
      <c r="L52" s="12"/>
      <c r="M52" s="12"/>
      <c r="N52" s="99"/>
      <c r="O52" s="107"/>
      <c r="P52" s="31"/>
    </row>
    <row r="53" spans="1:16" s="25" customFormat="1" x14ac:dyDescent="0.25">
      <c r="A53" s="39" t="s">
        <v>61</v>
      </c>
      <c r="B53" s="49" t="s">
        <v>109</v>
      </c>
      <c r="C53" s="71" t="s">
        <v>263</v>
      </c>
      <c r="D53" s="45"/>
      <c r="E53" s="9"/>
      <c r="F53" s="9"/>
      <c r="G53" s="9"/>
      <c r="H53" s="9"/>
      <c r="I53" s="9"/>
      <c r="J53" s="9"/>
      <c r="K53" s="9"/>
      <c r="L53" s="9"/>
      <c r="M53" s="9"/>
      <c r="N53" s="100"/>
      <c r="O53" s="108"/>
      <c r="P53" s="30"/>
    </row>
    <row r="54" spans="1:16" s="25" customFormat="1" x14ac:dyDescent="0.25">
      <c r="A54" s="39" t="s">
        <v>48</v>
      </c>
      <c r="B54" s="49" t="s">
        <v>101</v>
      </c>
      <c r="C54" s="71" t="s">
        <v>263</v>
      </c>
      <c r="D54" s="45"/>
      <c r="E54" s="9"/>
      <c r="F54" s="9"/>
      <c r="G54" s="9"/>
      <c r="H54" s="9"/>
      <c r="I54" s="9"/>
      <c r="J54" s="9"/>
      <c r="K54" s="9"/>
      <c r="L54" s="9"/>
      <c r="M54" s="9"/>
      <c r="N54" s="100"/>
      <c r="O54" s="108"/>
      <c r="P54" s="30"/>
    </row>
    <row r="55" spans="1:16" s="25" customFormat="1" x14ac:dyDescent="0.25">
      <c r="A55" s="40" t="s">
        <v>45</v>
      </c>
      <c r="B55" s="50" t="s">
        <v>33</v>
      </c>
      <c r="C55" s="70" t="s">
        <v>263</v>
      </c>
      <c r="D55" s="45"/>
      <c r="E55" s="9"/>
      <c r="F55" s="9"/>
      <c r="G55" s="9"/>
      <c r="H55" s="9"/>
      <c r="I55" s="9"/>
      <c r="J55" s="9"/>
      <c r="K55" s="9"/>
      <c r="L55" s="9"/>
      <c r="M55" s="9"/>
      <c r="N55" s="100"/>
      <c r="O55" s="108"/>
      <c r="P55" s="30"/>
    </row>
    <row r="56" spans="1:16" s="25" customFormat="1" x14ac:dyDescent="0.25">
      <c r="A56" s="40" t="s">
        <v>46</v>
      </c>
      <c r="B56" s="50" t="s">
        <v>34</v>
      </c>
      <c r="C56" s="70" t="s">
        <v>263</v>
      </c>
      <c r="D56" s="45"/>
      <c r="E56" s="12"/>
      <c r="F56" s="12"/>
      <c r="G56" s="12"/>
      <c r="H56" s="12"/>
      <c r="I56" s="12"/>
      <c r="J56" s="12"/>
      <c r="K56" s="12"/>
      <c r="L56" s="12"/>
      <c r="M56" s="12"/>
      <c r="N56" s="100"/>
      <c r="O56" s="108"/>
      <c r="P56" s="30"/>
    </row>
    <row r="57" spans="1:16" s="8" customFormat="1" x14ac:dyDescent="0.25">
      <c r="A57" s="40" t="s">
        <v>49</v>
      </c>
      <c r="B57" s="50" t="s">
        <v>102</v>
      </c>
      <c r="C57" s="70" t="s">
        <v>263</v>
      </c>
      <c r="D57" s="46"/>
      <c r="E57" s="12"/>
      <c r="F57" s="12"/>
      <c r="G57" s="12"/>
      <c r="H57" s="12"/>
      <c r="I57" s="12"/>
      <c r="J57" s="12"/>
      <c r="K57" s="12"/>
      <c r="L57" s="12"/>
      <c r="M57" s="12"/>
      <c r="N57" s="99"/>
      <c r="O57" s="107"/>
      <c r="P57" s="31"/>
    </row>
    <row r="58" spans="1:16" s="8" customFormat="1" x14ac:dyDescent="0.25">
      <c r="A58" s="40"/>
      <c r="B58" s="50" t="s">
        <v>103</v>
      </c>
      <c r="C58" s="70" t="s">
        <v>263</v>
      </c>
      <c r="D58" s="46"/>
      <c r="E58" s="12"/>
      <c r="F58" s="12"/>
      <c r="G58" s="12"/>
      <c r="H58" s="12"/>
      <c r="I58" s="12"/>
      <c r="J58" s="12"/>
      <c r="K58" s="12"/>
      <c r="L58" s="12"/>
      <c r="M58" s="12"/>
      <c r="N58" s="99"/>
      <c r="O58" s="107"/>
      <c r="P58" s="31"/>
    </row>
    <row r="59" spans="1:16" s="8" customFormat="1" x14ac:dyDescent="0.25">
      <c r="A59" s="16" t="s">
        <v>95</v>
      </c>
      <c r="B59" s="50" t="s">
        <v>273</v>
      </c>
      <c r="C59" s="70" t="s">
        <v>263</v>
      </c>
      <c r="D59" s="46"/>
      <c r="E59" s="12"/>
      <c r="F59" s="12"/>
      <c r="G59" s="12"/>
      <c r="H59" s="12"/>
      <c r="I59" s="12"/>
      <c r="J59" s="12"/>
      <c r="K59" s="12"/>
      <c r="L59" s="12"/>
      <c r="M59" s="12"/>
      <c r="N59" s="99"/>
      <c r="O59" s="107"/>
      <c r="P59" s="31"/>
    </row>
    <row r="60" spans="1:16" s="25" customFormat="1" x14ac:dyDescent="0.25">
      <c r="A60" s="39" t="s">
        <v>50</v>
      </c>
      <c r="B60" s="49" t="s">
        <v>104</v>
      </c>
      <c r="C60" s="71" t="s">
        <v>263</v>
      </c>
      <c r="D60" s="45"/>
      <c r="E60" s="12"/>
      <c r="F60" s="12"/>
      <c r="G60" s="12"/>
      <c r="H60" s="12"/>
      <c r="I60" s="12"/>
      <c r="J60" s="12"/>
      <c r="K60" s="12"/>
      <c r="L60" s="12"/>
      <c r="M60" s="12"/>
      <c r="N60" s="100"/>
      <c r="O60" s="108"/>
      <c r="P60" s="30"/>
    </row>
    <row r="61" spans="1:16" s="8" customFormat="1" x14ac:dyDescent="0.25">
      <c r="A61" s="40" t="s">
        <v>51</v>
      </c>
      <c r="B61" s="50" t="s">
        <v>35</v>
      </c>
      <c r="C61" s="70" t="s">
        <v>263</v>
      </c>
      <c r="D61" s="46"/>
      <c r="E61" s="12"/>
      <c r="F61" s="12"/>
      <c r="G61" s="12"/>
      <c r="H61" s="12"/>
      <c r="I61" s="12"/>
      <c r="J61" s="12"/>
      <c r="K61" s="12"/>
      <c r="L61" s="12"/>
      <c r="M61" s="12"/>
      <c r="N61" s="99"/>
      <c r="O61" s="107"/>
      <c r="P61" s="31"/>
    </row>
    <row r="62" spans="1:16" s="8" customFormat="1" x14ac:dyDescent="0.25">
      <c r="A62" s="40" t="s">
        <v>52</v>
      </c>
      <c r="B62" s="50" t="s">
        <v>36</v>
      </c>
      <c r="C62" s="70" t="s">
        <v>263</v>
      </c>
      <c r="D62" s="46"/>
      <c r="E62" s="12"/>
      <c r="F62" s="12"/>
      <c r="G62" s="12"/>
      <c r="H62" s="12"/>
      <c r="I62" s="12"/>
      <c r="J62" s="12"/>
      <c r="K62" s="12"/>
      <c r="L62" s="12"/>
      <c r="M62" s="12"/>
      <c r="N62" s="99"/>
      <c r="O62" s="107"/>
      <c r="P62" s="31"/>
    </row>
    <row r="63" spans="1:16" s="8" customFormat="1" x14ac:dyDescent="0.25">
      <c r="A63" s="40" t="s">
        <v>64</v>
      </c>
      <c r="B63" s="50" t="s">
        <v>105</v>
      </c>
      <c r="C63" s="70" t="s">
        <v>263</v>
      </c>
      <c r="D63" s="46"/>
      <c r="E63" s="12"/>
      <c r="F63" s="12"/>
      <c r="G63" s="12"/>
      <c r="H63" s="12"/>
      <c r="I63" s="12"/>
      <c r="J63" s="12"/>
      <c r="K63" s="12"/>
      <c r="L63" s="12"/>
      <c r="M63" s="12"/>
      <c r="N63" s="99"/>
      <c r="O63" s="107"/>
      <c r="P63" s="31"/>
    </row>
    <row r="64" spans="1:16" s="8" customFormat="1" x14ac:dyDescent="0.25">
      <c r="A64" s="40"/>
      <c r="B64" s="50" t="s">
        <v>103</v>
      </c>
      <c r="C64" s="70" t="s">
        <v>263</v>
      </c>
      <c r="D64" s="46"/>
      <c r="E64" s="12"/>
      <c r="F64" s="12"/>
      <c r="G64" s="12"/>
      <c r="H64" s="12"/>
      <c r="I64" s="12"/>
      <c r="J64" s="12"/>
      <c r="K64" s="12"/>
      <c r="L64" s="12"/>
      <c r="M64" s="12"/>
      <c r="N64" s="99"/>
      <c r="O64" s="107"/>
      <c r="P64" s="31"/>
    </row>
    <row r="65" spans="1:16" s="8" customFormat="1" x14ac:dyDescent="0.25">
      <c r="A65" s="16" t="s">
        <v>135</v>
      </c>
      <c r="B65" s="50" t="s">
        <v>274</v>
      </c>
      <c r="C65" s="70" t="s">
        <v>263</v>
      </c>
      <c r="D65" s="46"/>
      <c r="E65" s="12"/>
      <c r="F65" s="12"/>
      <c r="G65" s="12"/>
      <c r="H65" s="12"/>
      <c r="I65" s="12"/>
      <c r="J65" s="12"/>
      <c r="K65" s="12"/>
      <c r="L65" s="12"/>
      <c r="M65" s="12"/>
      <c r="N65" s="99"/>
      <c r="O65" s="107"/>
      <c r="P65" s="31"/>
    </row>
    <row r="66" spans="1:16" s="25" customFormat="1" x14ac:dyDescent="0.25">
      <c r="A66" s="39" t="s">
        <v>62</v>
      </c>
      <c r="B66" s="49" t="s">
        <v>108</v>
      </c>
      <c r="C66" s="71" t="s">
        <v>263</v>
      </c>
      <c r="D66" s="45"/>
      <c r="E66" s="12"/>
      <c r="F66" s="12"/>
      <c r="G66" s="12"/>
      <c r="H66" s="12"/>
      <c r="I66" s="12"/>
      <c r="J66" s="12"/>
      <c r="K66" s="12"/>
      <c r="L66" s="12"/>
      <c r="M66" s="12"/>
      <c r="N66" s="100"/>
      <c r="O66" s="108"/>
      <c r="P66" s="30"/>
    </row>
    <row r="67" spans="1:16" s="25" customFormat="1" ht="25.5" x14ac:dyDescent="0.25">
      <c r="A67" s="40" t="s">
        <v>45</v>
      </c>
      <c r="B67" s="50" t="s">
        <v>275</v>
      </c>
      <c r="C67" s="70" t="s">
        <v>263</v>
      </c>
      <c r="D67" s="45"/>
      <c r="E67" s="12"/>
      <c r="F67" s="12"/>
      <c r="G67" s="12"/>
      <c r="H67" s="12"/>
      <c r="I67" s="12"/>
      <c r="J67" s="12"/>
      <c r="K67" s="12"/>
      <c r="L67" s="12"/>
      <c r="M67" s="12"/>
      <c r="N67" s="100"/>
      <c r="O67" s="108"/>
      <c r="P67" s="30"/>
    </row>
    <row r="68" spans="1:16" s="25" customFormat="1" x14ac:dyDescent="0.25">
      <c r="A68" s="40" t="s">
        <v>46</v>
      </c>
      <c r="B68" s="50" t="s">
        <v>276</v>
      </c>
      <c r="C68" s="70" t="s">
        <v>263</v>
      </c>
      <c r="D68" s="45"/>
      <c r="E68" s="12"/>
      <c r="F68" s="12"/>
      <c r="G68" s="12"/>
      <c r="H68" s="12"/>
      <c r="I68" s="12"/>
      <c r="J68" s="12"/>
      <c r="K68" s="12"/>
      <c r="L68" s="12"/>
      <c r="M68" s="12"/>
      <c r="N68" s="100"/>
      <c r="O68" s="108"/>
      <c r="P68" s="30"/>
    </row>
    <row r="69" spans="1:16" s="25" customFormat="1" ht="25.5" x14ac:dyDescent="0.25">
      <c r="A69" s="39" t="s">
        <v>63</v>
      </c>
      <c r="B69" s="49" t="s">
        <v>110</v>
      </c>
      <c r="C69" s="71" t="s">
        <v>263</v>
      </c>
      <c r="D69" s="45"/>
      <c r="E69" s="12"/>
      <c r="F69" s="12"/>
      <c r="G69" s="12"/>
      <c r="H69" s="12"/>
      <c r="I69" s="12"/>
      <c r="J69" s="12"/>
      <c r="K69" s="12"/>
      <c r="L69" s="12"/>
      <c r="M69" s="12"/>
      <c r="N69" s="100"/>
      <c r="O69" s="108"/>
      <c r="P69" s="30"/>
    </row>
    <row r="70" spans="1:16" s="8" customFormat="1" ht="25.5" x14ac:dyDescent="0.25">
      <c r="A70" s="40" t="s">
        <v>45</v>
      </c>
      <c r="B70" s="50" t="s">
        <v>37</v>
      </c>
      <c r="C70" s="70" t="s">
        <v>263</v>
      </c>
      <c r="D70" s="46"/>
      <c r="E70" s="12"/>
      <c r="F70" s="12"/>
      <c r="G70" s="12"/>
      <c r="H70" s="12"/>
      <c r="I70" s="12"/>
      <c r="J70" s="12"/>
      <c r="K70" s="12"/>
      <c r="L70" s="12"/>
      <c r="M70" s="12"/>
      <c r="N70" s="99"/>
      <c r="O70" s="107"/>
      <c r="P70" s="31"/>
    </row>
    <row r="71" spans="1:16" s="8" customFormat="1" x14ac:dyDescent="0.25">
      <c r="A71" s="40" t="s">
        <v>46</v>
      </c>
      <c r="B71" s="50" t="s">
        <v>38</v>
      </c>
      <c r="C71" s="70" t="s">
        <v>263</v>
      </c>
      <c r="D71" s="46"/>
      <c r="E71" s="12"/>
      <c r="F71" s="12"/>
      <c r="G71" s="12"/>
      <c r="H71" s="12"/>
      <c r="I71" s="12"/>
      <c r="J71" s="12"/>
      <c r="K71" s="12"/>
      <c r="L71" s="12"/>
      <c r="M71" s="12"/>
      <c r="N71" s="99"/>
      <c r="O71" s="107"/>
      <c r="P71" s="31"/>
    </row>
    <row r="72" spans="1:16" s="25" customFormat="1" x14ac:dyDescent="0.25">
      <c r="A72" s="39" t="s">
        <v>65</v>
      </c>
      <c r="B72" s="49" t="s">
        <v>111</v>
      </c>
      <c r="C72" s="71" t="s">
        <v>263</v>
      </c>
      <c r="D72" s="45"/>
      <c r="E72" s="12"/>
      <c r="F72" s="12"/>
      <c r="G72" s="12"/>
      <c r="H72" s="12"/>
      <c r="I72" s="12"/>
      <c r="J72" s="12"/>
      <c r="K72" s="12"/>
      <c r="L72" s="12"/>
      <c r="M72" s="12"/>
      <c r="N72" s="100"/>
      <c r="O72" s="108"/>
      <c r="P72" s="30"/>
    </row>
    <row r="73" spans="1:16" s="8" customFormat="1" ht="25.5" x14ac:dyDescent="0.25">
      <c r="A73" s="40" t="s">
        <v>45</v>
      </c>
      <c r="B73" s="50" t="s">
        <v>112</v>
      </c>
      <c r="C73" s="70" t="s">
        <v>263</v>
      </c>
      <c r="D73" s="46"/>
      <c r="E73" s="12"/>
      <c r="F73" s="12"/>
      <c r="G73" s="12"/>
      <c r="H73" s="12"/>
      <c r="I73" s="12"/>
      <c r="J73" s="12"/>
      <c r="K73" s="12"/>
      <c r="L73" s="12"/>
      <c r="M73" s="12"/>
      <c r="N73" s="99"/>
      <c r="O73" s="107"/>
      <c r="P73" s="31"/>
    </row>
    <row r="74" spans="1:16" s="8" customFormat="1" x14ac:dyDescent="0.25">
      <c r="A74" s="40" t="s">
        <v>46</v>
      </c>
      <c r="B74" s="50" t="s">
        <v>113</v>
      </c>
      <c r="C74" s="70" t="s">
        <v>263</v>
      </c>
      <c r="D74" s="46"/>
      <c r="E74" s="12"/>
      <c r="F74" s="12"/>
      <c r="G74" s="12"/>
      <c r="H74" s="12"/>
      <c r="I74" s="12"/>
      <c r="J74" s="12"/>
      <c r="K74" s="12"/>
      <c r="L74" s="12"/>
      <c r="M74" s="12"/>
      <c r="N74" s="99"/>
      <c r="O74" s="107"/>
      <c r="P74" s="31"/>
    </row>
    <row r="75" spans="1:16" s="25" customFormat="1" x14ac:dyDescent="0.25">
      <c r="A75" s="39" t="s">
        <v>66</v>
      </c>
      <c r="B75" s="49" t="s">
        <v>39</v>
      </c>
      <c r="C75" s="71" t="s">
        <v>263</v>
      </c>
      <c r="D75" s="45"/>
      <c r="E75" s="12"/>
      <c r="F75" s="12"/>
      <c r="G75" s="12"/>
      <c r="H75" s="12"/>
      <c r="I75" s="12"/>
      <c r="J75" s="12"/>
      <c r="K75" s="12"/>
      <c r="L75" s="12"/>
      <c r="M75" s="12"/>
      <c r="N75" s="100"/>
      <c r="O75" s="108"/>
      <c r="P75" s="30"/>
    </row>
    <row r="76" spans="1:16" s="8" customFormat="1" x14ac:dyDescent="0.25">
      <c r="A76" s="40" t="s">
        <v>48</v>
      </c>
      <c r="B76" s="50" t="s">
        <v>40</v>
      </c>
      <c r="C76" s="70" t="s">
        <v>263</v>
      </c>
      <c r="D76" s="46"/>
      <c r="E76" s="12"/>
      <c r="F76" s="12"/>
      <c r="G76" s="12"/>
      <c r="H76" s="12"/>
      <c r="I76" s="12"/>
      <c r="J76" s="12"/>
      <c r="K76" s="12"/>
      <c r="L76" s="12"/>
      <c r="M76" s="12"/>
      <c r="N76" s="99"/>
      <c r="O76" s="107"/>
      <c r="P76" s="31"/>
    </row>
    <row r="77" spans="1:16" s="8" customFormat="1" x14ac:dyDescent="0.25">
      <c r="A77" s="40" t="s">
        <v>50</v>
      </c>
      <c r="B77" s="50" t="s">
        <v>41</v>
      </c>
      <c r="C77" s="70" t="s">
        <v>263</v>
      </c>
      <c r="D77" s="46"/>
      <c r="E77" s="12"/>
      <c r="F77" s="12"/>
      <c r="G77" s="12"/>
      <c r="H77" s="12"/>
      <c r="I77" s="12"/>
      <c r="J77" s="12"/>
      <c r="K77" s="12"/>
      <c r="L77" s="12"/>
      <c r="M77" s="12"/>
      <c r="N77" s="99"/>
      <c r="O77" s="107"/>
      <c r="P77" s="31"/>
    </row>
    <row r="78" spans="1:16" s="8" customFormat="1" x14ac:dyDescent="0.25">
      <c r="A78" s="40" t="s">
        <v>53</v>
      </c>
      <c r="B78" s="50" t="s">
        <v>42</v>
      </c>
      <c r="C78" s="70" t="s">
        <v>263</v>
      </c>
      <c r="D78" s="46"/>
      <c r="E78" s="12"/>
      <c r="F78" s="12"/>
      <c r="G78" s="12"/>
      <c r="H78" s="12"/>
      <c r="I78" s="12"/>
      <c r="J78" s="12"/>
      <c r="K78" s="12"/>
      <c r="L78" s="12"/>
      <c r="M78" s="12"/>
      <c r="N78" s="99"/>
      <c r="O78" s="107"/>
      <c r="P78" s="31"/>
    </row>
    <row r="79" spans="1:16" s="8" customFormat="1" ht="16.5" thickBot="1" x14ac:dyDescent="0.3">
      <c r="A79" s="41" t="s">
        <v>54</v>
      </c>
      <c r="B79" s="52" t="s">
        <v>43</v>
      </c>
      <c r="C79" s="72" t="s">
        <v>263</v>
      </c>
      <c r="D79" s="47"/>
      <c r="E79" s="33"/>
      <c r="F79" s="33"/>
      <c r="G79" s="33"/>
      <c r="H79" s="33"/>
      <c r="I79" s="33"/>
      <c r="J79" s="33"/>
      <c r="K79" s="33"/>
      <c r="L79" s="33"/>
      <c r="M79" s="33"/>
      <c r="N79" s="101"/>
      <c r="O79" s="109"/>
      <c r="P79" s="34"/>
    </row>
    <row r="80" spans="1:16" s="25" customFormat="1" ht="25.5" x14ac:dyDescent="0.25">
      <c r="A80" s="42">
        <v>1</v>
      </c>
      <c r="B80" s="53" t="s">
        <v>114</v>
      </c>
      <c r="C80" s="73" t="s">
        <v>263</v>
      </c>
      <c r="D80" s="48"/>
      <c r="E80" s="35"/>
      <c r="F80" s="35"/>
      <c r="G80" s="35"/>
      <c r="H80" s="35"/>
      <c r="I80" s="35"/>
      <c r="J80" s="35"/>
      <c r="K80" s="35"/>
      <c r="L80" s="35"/>
      <c r="M80" s="35"/>
      <c r="N80" s="102"/>
      <c r="O80" s="110"/>
      <c r="P80" s="36"/>
    </row>
    <row r="81" spans="1:16" s="8" customFormat="1" ht="25.5" x14ac:dyDescent="0.25">
      <c r="A81" s="40" t="s">
        <v>45</v>
      </c>
      <c r="B81" s="50" t="s">
        <v>115</v>
      </c>
      <c r="C81" s="70" t="s">
        <v>263</v>
      </c>
      <c r="D81" s="46"/>
      <c r="E81" s="12"/>
      <c r="F81" s="12"/>
      <c r="G81" s="12"/>
      <c r="H81" s="12"/>
      <c r="I81" s="12"/>
      <c r="J81" s="12"/>
      <c r="K81" s="12"/>
      <c r="L81" s="12"/>
      <c r="M81" s="12"/>
      <c r="N81" s="99"/>
      <c r="O81" s="107"/>
      <c r="P81" s="31"/>
    </row>
    <row r="82" spans="1:16" s="8" customFormat="1" x14ac:dyDescent="0.25">
      <c r="A82" s="40" t="s">
        <v>46</v>
      </c>
      <c r="B82" s="50" t="s">
        <v>116</v>
      </c>
      <c r="C82" s="70" t="s">
        <v>263</v>
      </c>
      <c r="D82" s="46"/>
      <c r="E82" s="12"/>
      <c r="F82" s="12"/>
      <c r="G82" s="12"/>
      <c r="H82" s="12"/>
      <c r="I82" s="12"/>
      <c r="J82" s="12"/>
      <c r="K82" s="12"/>
      <c r="L82" s="12"/>
      <c r="M82" s="12"/>
      <c r="N82" s="99"/>
      <c r="O82" s="107"/>
      <c r="P82" s="31"/>
    </row>
    <row r="83" spans="1:16" s="25" customFormat="1" ht="25.5" x14ac:dyDescent="0.25">
      <c r="A83" s="39">
        <v>2</v>
      </c>
      <c r="B83" s="49" t="s">
        <v>117</v>
      </c>
      <c r="C83" s="71" t="s">
        <v>263</v>
      </c>
      <c r="D83" s="45"/>
      <c r="E83" s="12"/>
      <c r="F83" s="12"/>
      <c r="G83" s="12"/>
      <c r="H83" s="12"/>
      <c r="I83" s="12"/>
      <c r="J83" s="12"/>
      <c r="K83" s="12"/>
      <c r="L83" s="12"/>
      <c r="M83" s="12"/>
      <c r="N83" s="100"/>
      <c r="O83" s="108"/>
      <c r="P83" s="30"/>
    </row>
    <row r="84" spans="1:16" s="25" customFormat="1" x14ac:dyDescent="0.25">
      <c r="A84" s="16" t="s">
        <v>51</v>
      </c>
      <c r="B84" s="50" t="s">
        <v>127</v>
      </c>
      <c r="C84" s="70" t="s">
        <v>263</v>
      </c>
      <c r="D84" s="45"/>
      <c r="E84" s="12"/>
      <c r="F84" s="12"/>
      <c r="G84" s="12"/>
      <c r="H84" s="12"/>
      <c r="I84" s="12"/>
      <c r="J84" s="12"/>
      <c r="K84" s="12"/>
      <c r="L84" s="12"/>
      <c r="M84" s="12"/>
      <c r="N84" s="100"/>
      <c r="O84" s="108"/>
      <c r="P84" s="30"/>
    </row>
    <row r="85" spans="1:16" s="25" customFormat="1" x14ac:dyDescent="0.25">
      <c r="A85" s="16" t="s">
        <v>52</v>
      </c>
      <c r="B85" s="50" t="s">
        <v>119</v>
      </c>
      <c r="C85" s="70" t="s">
        <v>263</v>
      </c>
      <c r="D85" s="45"/>
      <c r="E85" s="12"/>
      <c r="F85" s="12"/>
      <c r="G85" s="12"/>
      <c r="H85" s="12"/>
      <c r="I85" s="12"/>
      <c r="J85" s="12"/>
      <c r="K85" s="12"/>
      <c r="L85" s="12"/>
      <c r="M85" s="12"/>
      <c r="N85" s="100"/>
      <c r="O85" s="108"/>
      <c r="P85" s="30"/>
    </row>
    <row r="86" spans="1:16" s="25" customFormat="1" x14ac:dyDescent="0.25">
      <c r="A86" s="16" t="s">
        <v>133</v>
      </c>
      <c r="B86" s="50" t="s">
        <v>120</v>
      </c>
      <c r="C86" s="70" t="s">
        <v>263</v>
      </c>
      <c r="D86" s="45"/>
      <c r="E86" s="12"/>
      <c r="F86" s="12"/>
      <c r="G86" s="12"/>
      <c r="H86" s="12"/>
      <c r="I86" s="12"/>
      <c r="J86" s="12"/>
      <c r="K86" s="12"/>
      <c r="L86" s="12"/>
      <c r="M86" s="12"/>
      <c r="N86" s="100"/>
      <c r="O86" s="108"/>
      <c r="P86" s="30"/>
    </row>
    <row r="87" spans="1:16" s="25" customFormat="1" x14ac:dyDescent="0.25">
      <c r="A87" s="16" t="s">
        <v>134</v>
      </c>
      <c r="B87" s="50" t="s">
        <v>121</v>
      </c>
      <c r="C87" s="70" t="s">
        <v>263</v>
      </c>
      <c r="D87" s="45"/>
      <c r="E87" s="12"/>
      <c r="F87" s="12"/>
      <c r="G87" s="12"/>
      <c r="H87" s="12"/>
      <c r="I87" s="12"/>
      <c r="J87" s="12"/>
      <c r="K87" s="12"/>
      <c r="L87" s="12"/>
      <c r="M87" s="12"/>
      <c r="N87" s="100"/>
      <c r="O87" s="108"/>
      <c r="P87" s="30"/>
    </row>
    <row r="88" spans="1:16" s="25" customFormat="1" x14ac:dyDescent="0.25">
      <c r="A88" s="16" t="s">
        <v>64</v>
      </c>
      <c r="B88" s="50" t="s">
        <v>118</v>
      </c>
      <c r="C88" s="70" t="s">
        <v>263</v>
      </c>
      <c r="D88" s="45"/>
      <c r="E88" s="12"/>
      <c r="F88" s="12"/>
      <c r="G88" s="12"/>
      <c r="H88" s="12"/>
      <c r="I88" s="12"/>
      <c r="J88" s="12"/>
      <c r="K88" s="12"/>
      <c r="L88" s="12"/>
      <c r="M88" s="12"/>
      <c r="N88" s="100"/>
      <c r="O88" s="108"/>
      <c r="P88" s="30"/>
    </row>
    <row r="89" spans="1:16" s="25" customFormat="1" x14ac:dyDescent="0.25">
      <c r="A89" s="16" t="s">
        <v>135</v>
      </c>
      <c r="B89" s="50" t="s">
        <v>122</v>
      </c>
      <c r="C89" s="70" t="s">
        <v>263</v>
      </c>
      <c r="D89" s="45"/>
      <c r="E89" s="12"/>
      <c r="F89" s="12"/>
      <c r="G89" s="12"/>
      <c r="H89" s="12"/>
      <c r="I89" s="12"/>
      <c r="J89" s="12"/>
      <c r="K89" s="12"/>
      <c r="L89" s="12"/>
      <c r="M89" s="12"/>
      <c r="N89" s="100"/>
      <c r="O89" s="108"/>
      <c r="P89" s="30"/>
    </row>
    <row r="90" spans="1:16" s="25" customFormat="1" x14ac:dyDescent="0.25">
      <c r="A90" s="16" t="s">
        <v>136</v>
      </c>
      <c r="B90" s="50" t="s">
        <v>284</v>
      </c>
      <c r="C90" s="70" t="s">
        <v>263</v>
      </c>
      <c r="D90" s="45"/>
      <c r="E90" s="12"/>
      <c r="F90" s="12"/>
      <c r="G90" s="12"/>
      <c r="H90" s="12"/>
      <c r="I90" s="12"/>
      <c r="J90" s="12"/>
      <c r="K90" s="12"/>
      <c r="L90" s="12"/>
      <c r="M90" s="12"/>
      <c r="N90" s="100"/>
      <c r="O90" s="108"/>
      <c r="P90" s="30"/>
    </row>
    <row r="91" spans="1:16" s="25" customFormat="1" x14ac:dyDescent="0.25">
      <c r="A91" s="16" t="s">
        <v>137</v>
      </c>
      <c r="B91" s="50" t="s">
        <v>128</v>
      </c>
      <c r="C91" s="70" t="s">
        <v>263</v>
      </c>
      <c r="D91" s="45"/>
      <c r="E91" s="12"/>
      <c r="F91" s="12"/>
      <c r="G91" s="12"/>
      <c r="H91" s="12"/>
      <c r="I91" s="12"/>
      <c r="J91" s="12"/>
      <c r="K91" s="12"/>
      <c r="L91" s="12"/>
      <c r="M91" s="12"/>
      <c r="N91" s="100"/>
      <c r="O91" s="108"/>
      <c r="P91" s="30"/>
    </row>
    <row r="92" spans="1:16" s="25" customFormat="1" x14ac:dyDescent="0.25">
      <c r="A92" s="16" t="s">
        <v>138</v>
      </c>
      <c r="B92" s="50" t="s">
        <v>124</v>
      </c>
      <c r="C92" s="70" t="s">
        <v>263</v>
      </c>
      <c r="D92" s="45"/>
      <c r="E92" s="12"/>
      <c r="F92" s="12"/>
      <c r="G92" s="12"/>
      <c r="H92" s="12"/>
      <c r="I92" s="12"/>
      <c r="J92" s="12"/>
      <c r="K92" s="12"/>
      <c r="L92" s="12"/>
      <c r="M92" s="12"/>
      <c r="N92" s="100"/>
      <c r="O92" s="108"/>
      <c r="P92" s="30"/>
    </row>
    <row r="93" spans="1:16" s="25" customFormat="1" x14ac:dyDescent="0.25">
      <c r="A93" s="16" t="s">
        <v>139</v>
      </c>
      <c r="B93" s="50" t="s">
        <v>277</v>
      </c>
      <c r="C93" s="70" t="s">
        <v>263</v>
      </c>
      <c r="D93" s="45"/>
      <c r="E93" s="12"/>
      <c r="F93" s="12"/>
      <c r="G93" s="12"/>
      <c r="H93" s="12"/>
      <c r="I93" s="12"/>
      <c r="J93" s="12"/>
      <c r="K93" s="12"/>
      <c r="L93" s="12"/>
      <c r="M93" s="12"/>
      <c r="N93" s="100"/>
      <c r="O93" s="108"/>
      <c r="P93" s="30"/>
    </row>
    <row r="94" spans="1:16" s="25" customFormat="1" x14ac:dyDescent="0.25">
      <c r="A94" s="16" t="s">
        <v>140</v>
      </c>
      <c r="B94" s="50" t="s">
        <v>129</v>
      </c>
      <c r="C94" s="70" t="s">
        <v>263</v>
      </c>
      <c r="D94" s="45"/>
      <c r="E94" s="12"/>
      <c r="F94" s="12"/>
      <c r="G94" s="12"/>
      <c r="H94" s="12"/>
      <c r="I94" s="12"/>
      <c r="J94" s="12"/>
      <c r="K94" s="12"/>
      <c r="L94" s="12"/>
      <c r="M94" s="12"/>
      <c r="N94" s="100"/>
      <c r="O94" s="108"/>
      <c r="P94" s="30"/>
    </row>
    <row r="95" spans="1:16" s="25" customFormat="1" ht="26.25" customHeight="1" x14ac:dyDescent="0.25">
      <c r="A95" s="17" t="s">
        <v>53</v>
      </c>
      <c r="B95" s="49" t="s">
        <v>17</v>
      </c>
      <c r="C95" s="71" t="s">
        <v>263</v>
      </c>
      <c r="D95" s="45"/>
      <c r="E95" s="12"/>
      <c r="F95" s="12"/>
      <c r="G95" s="12"/>
      <c r="H95" s="12"/>
      <c r="I95" s="12"/>
      <c r="J95" s="12"/>
      <c r="K95" s="12"/>
      <c r="L95" s="12"/>
      <c r="M95" s="12"/>
      <c r="N95" s="100"/>
      <c r="O95" s="108"/>
      <c r="P95" s="30"/>
    </row>
    <row r="96" spans="1:16" s="25" customFormat="1" x14ac:dyDescent="0.25">
      <c r="A96" s="16" t="s">
        <v>142</v>
      </c>
      <c r="B96" s="50" t="s">
        <v>141</v>
      </c>
      <c r="C96" s="70" t="s">
        <v>263</v>
      </c>
      <c r="D96" s="45"/>
      <c r="E96" s="12"/>
      <c r="F96" s="12"/>
      <c r="G96" s="12"/>
      <c r="H96" s="12"/>
      <c r="I96" s="12"/>
      <c r="J96" s="12"/>
      <c r="K96" s="12"/>
      <c r="L96" s="12"/>
      <c r="M96" s="12"/>
      <c r="N96" s="100"/>
      <c r="O96" s="108"/>
      <c r="P96" s="30"/>
    </row>
    <row r="97" spans="1:16" s="25" customFormat="1" ht="25.5" x14ac:dyDescent="0.25">
      <c r="A97" s="16" t="s">
        <v>143</v>
      </c>
      <c r="B97" s="50" t="s">
        <v>281</v>
      </c>
      <c r="C97" s="70" t="s">
        <v>263</v>
      </c>
      <c r="D97" s="45"/>
      <c r="E97" s="12"/>
      <c r="F97" s="12"/>
      <c r="G97" s="12"/>
      <c r="H97" s="12"/>
      <c r="I97" s="12"/>
      <c r="J97" s="12"/>
      <c r="K97" s="12"/>
      <c r="L97" s="12"/>
      <c r="M97" s="12"/>
      <c r="N97" s="100"/>
      <c r="O97" s="108"/>
      <c r="P97" s="30"/>
    </row>
    <row r="98" spans="1:16" s="25" customFormat="1" ht="25.5" x14ac:dyDescent="0.25">
      <c r="A98" s="17"/>
      <c r="B98" s="50" t="s">
        <v>282</v>
      </c>
      <c r="C98" s="70" t="s">
        <v>263</v>
      </c>
      <c r="D98" s="45"/>
      <c r="E98" s="12"/>
      <c r="F98" s="12"/>
      <c r="G98" s="12"/>
      <c r="H98" s="12"/>
      <c r="I98" s="12"/>
      <c r="J98" s="12"/>
      <c r="K98" s="12"/>
      <c r="L98" s="12"/>
      <c r="M98" s="12"/>
      <c r="N98" s="100"/>
      <c r="O98" s="108"/>
      <c r="P98" s="30"/>
    </row>
    <row r="99" spans="1:16" s="25" customFormat="1" x14ac:dyDescent="0.25">
      <c r="A99" s="16"/>
      <c r="B99" s="50" t="s">
        <v>152</v>
      </c>
      <c r="C99" s="70" t="s">
        <v>263</v>
      </c>
      <c r="D99" s="45"/>
      <c r="E99" s="12"/>
      <c r="F99" s="12"/>
      <c r="G99" s="12"/>
      <c r="H99" s="12"/>
      <c r="I99" s="12"/>
      <c r="J99" s="12"/>
      <c r="K99" s="12"/>
      <c r="L99" s="12"/>
      <c r="M99" s="12"/>
      <c r="N99" s="100"/>
      <c r="O99" s="108"/>
      <c r="P99" s="30"/>
    </row>
    <row r="100" spans="1:16" s="25" customFormat="1" x14ac:dyDescent="0.25">
      <c r="A100" s="16" t="s">
        <v>144</v>
      </c>
      <c r="B100" s="50" t="s">
        <v>283</v>
      </c>
      <c r="C100" s="70" t="s">
        <v>263</v>
      </c>
      <c r="D100" s="45"/>
      <c r="E100" s="12"/>
      <c r="F100" s="12"/>
      <c r="G100" s="12"/>
      <c r="H100" s="12"/>
      <c r="I100" s="12"/>
      <c r="J100" s="12"/>
      <c r="K100" s="12"/>
      <c r="L100" s="12"/>
      <c r="M100" s="12"/>
      <c r="N100" s="100"/>
      <c r="O100" s="108"/>
      <c r="P100" s="30"/>
    </row>
    <row r="101" spans="1:16" s="25" customFormat="1" x14ac:dyDescent="0.25">
      <c r="A101" s="17" t="s">
        <v>54</v>
      </c>
      <c r="B101" s="49" t="s">
        <v>18</v>
      </c>
      <c r="C101" s="71" t="s">
        <v>263</v>
      </c>
      <c r="D101" s="45"/>
      <c r="E101" s="12"/>
      <c r="F101" s="12"/>
      <c r="G101" s="12"/>
      <c r="H101" s="12"/>
      <c r="I101" s="12"/>
      <c r="J101" s="12"/>
      <c r="K101" s="12"/>
      <c r="L101" s="12"/>
      <c r="M101" s="12"/>
      <c r="N101" s="100"/>
      <c r="O101" s="108"/>
      <c r="P101" s="30"/>
    </row>
    <row r="102" spans="1:16" s="8" customFormat="1" x14ac:dyDescent="0.25">
      <c r="A102" s="16" t="s">
        <v>154</v>
      </c>
      <c r="B102" s="50" t="s">
        <v>153</v>
      </c>
      <c r="C102" s="70" t="s">
        <v>263</v>
      </c>
      <c r="D102" s="46"/>
      <c r="E102" s="12"/>
      <c r="F102" s="12"/>
      <c r="G102" s="12"/>
      <c r="H102" s="12"/>
      <c r="I102" s="12"/>
      <c r="J102" s="12"/>
      <c r="K102" s="12"/>
      <c r="L102" s="12"/>
      <c r="M102" s="12"/>
      <c r="N102" s="99"/>
      <c r="O102" s="107"/>
      <c r="P102" s="31"/>
    </row>
    <row r="103" spans="1:16" s="8" customFormat="1" x14ac:dyDescent="0.25">
      <c r="A103" s="16" t="s">
        <v>155</v>
      </c>
      <c r="B103" s="50" t="s">
        <v>285</v>
      </c>
      <c r="C103" s="70" t="s">
        <v>263</v>
      </c>
      <c r="D103" s="46"/>
      <c r="E103" s="12"/>
      <c r="F103" s="12"/>
      <c r="G103" s="12"/>
      <c r="H103" s="12"/>
      <c r="I103" s="12"/>
      <c r="J103" s="12"/>
      <c r="K103" s="12"/>
      <c r="L103" s="12"/>
      <c r="M103" s="12"/>
      <c r="N103" s="99"/>
      <c r="O103" s="107"/>
      <c r="P103" s="31"/>
    </row>
    <row r="104" spans="1:16" s="8" customFormat="1" x14ac:dyDescent="0.25">
      <c r="A104" s="16" t="s">
        <v>156</v>
      </c>
      <c r="B104" s="50" t="s">
        <v>286</v>
      </c>
      <c r="C104" s="70" t="s">
        <v>263</v>
      </c>
      <c r="D104" s="46"/>
      <c r="E104" s="12"/>
      <c r="F104" s="12"/>
      <c r="G104" s="12"/>
      <c r="H104" s="12"/>
      <c r="I104" s="12"/>
      <c r="J104" s="12"/>
      <c r="K104" s="12"/>
      <c r="L104" s="12"/>
      <c r="M104" s="12"/>
      <c r="N104" s="99"/>
      <c r="O104" s="107"/>
      <c r="P104" s="31"/>
    </row>
    <row r="105" spans="1:16" s="8" customFormat="1" x14ac:dyDescent="0.25">
      <c r="A105" s="16" t="s">
        <v>290</v>
      </c>
      <c r="B105" s="50" t="s">
        <v>287</v>
      </c>
      <c r="C105" s="70" t="s">
        <v>263</v>
      </c>
      <c r="D105" s="46"/>
      <c r="E105" s="12"/>
      <c r="F105" s="12"/>
      <c r="G105" s="12"/>
      <c r="H105" s="12"/>
      <c r="I105" s="12"/>
      <c r="J105" s="12"/>
      <c r="K105" s="12"/>
      <c r="L105" s="12"/>
      <c r="M105" s="12"/>
      <c r="N105" s="99"/>
      <c r="O105" s="107"/>
      <c r="P105" s="31"/>
    </row>
    <row r="106" spans="1:16" s="8" customFormat="1" x14ac:dyDescent="0.25">
      <c r="A106" s="16" t="s">
        <v>291</v>
      </c>
      <c r="B106" s="50" t="s">
        <v>289</v>
      </c>
      <c r="C106" s="70" t="s">
        <v>263</v>
      </c>
      <c r="D106" s="46"/>
      <c r="E106" s="12"/>
      <c r="F106" s="12"/>
      <c r="G106" s="12"/>
      <c r="H106" s="12"/>
      <c r="I106" s="12"/>
      <c r="J106" s="12"/>
      <c r="K106" s="12"/>
      <c r="L106" s="12"/>
      <c r="M106" s="12"/>
      <c r="N106" s="99"/>
      <c r="O106" s="107"/>
      <c r="P106" s="31"/>
    </row>
    <row r="107" spans="1:16" s="8" customFormat="1" x14ac:dyDescent="0.25">
      <c r="A107" s="16" t="s">
        <v>292</v>
      </c>
      <c r="B107" s="50" t="s">
        <v>288</v>
      </c>
      <c r="C107" s="70" t="s">
        <v>263</v>
      </c>
      <c r="D107" s="46"/>
      <c r="E107" s="12"/>
      <c r="F107" s="12"/>
      <c r="G107" s="12"/>
      <c r="H107" s="12"/>
      <c r="I107" s="12"/>
      <c r="J107" s="12"/>
      <c r="K107" s="12"/>
      <c r="L107" s="12"/>
      <c r="M107" s="12"/>
      <c r="N107" s="99"/>
      <c r="O107" s="107"/>
      <c r="P107" s="31"/>
    </row>
    <row r="108" spans="1:16" s="8" customFormat="1" x14ac:dyDescent="0.25">
      <c r="A108" s="16" t="s">
        <v>293</v>
      </c>
      <c r="B108" s="50" t="s">
        <v>294</v>
      </c>
      <c r="C108" s="70" t="s">
        <v>263</v>
      </c>
      <c r="D108" s="46"/>
      <c r="E108" s="12"/>
      <c r="F108" s="12"/>
      <c r="G108" s="12"/>
      <c r="H108" s="12"/>
      <c r="I108" s="12"/>
      <c r="J108" s="12"/>
      <c r="K108" s="12"/>
      <c r="L108" s="12"/>
      <c r="M108" s="12"/>
      <c r="N108" s="99"/>
      <c r="O108" s="107"/>
      <c r="P108" s="31"/>
    </row>
    <row r="109" spans="1:16" s="8" customFormat="1" x14ac:dyDescent="0.25">
      <c r="A109" s="16" t="s">
        <v>157</v>
      </c>
      <c r="B109" s="50" t="s">
        <v>159</v>
      </c>
      <c r="C109" s="70" t="s">
        <v>263</v>
      </c>
      <c r="D109" s="46"/>
      <c r="E109" s="12"/>
      <c r="F109" s="12"/>
      <c r="G109" s="12"/>
      <c r="H109" s="12"/>
      <c r="I109" s="12"/>
      <c r="J109" s="12"/>
      <c r="K109" s="12"/>
      <c r="L109" s="12"/>
      <c r="M109" s="12"/>
      <c r="N109" s="99"/>
      <c r="O109" s="107"/>
      <c r="P109" s="31"/>
    </row>
    <row r="110" spans="1:16" s="8" customFormat="1" x14ac:dyDescent="0.25">
      <c r="A110" s="16" t="s">
        <v>158</v>
      </c>
      <c r="B110" s="50" t="s">
        <v>295</v>
      </c>
      <c r="C110" s="70" t="s">
        <v>263</v>
      </c>
      <c r="D110" s="46"/>
      <c r="E110" s="12"/>
      <c r="F110" s="12"/>
      <c r="G110" s="12"/>
      <c r="H110" s="12"/>
      <c r="I110" s="12"/>
      <c r="J110" s="12"/>
      <c r="K110" s="12"/>
      <c r="L110" s="12"/>
      <c r="M110" s="12"/>
      <c r="N110" s="99"/>
      <c r="O110" s="107"/>
      <c r="P110" s="31"/>
    </row>
    <row r="111" spans="1:16" s="25" customFormat="1" x14ac:dyDescent="0.25">
      <c r="A111" s="17" t="s">
        <v>55</v>
      </c>
      <c r="B111" s="49" t="s">
        <v>19</v>
      </c>
      <c r="C111" s="71" t="s">
        <v>263</v>
      </c>
      <c r="D111" s="45"/>
      <c r="E111" s="12"/>
      <c r="F111" s="12"/>
      <c r="G111" s="12"/>
      <c r="H111" s="12"/>
      <c r="I111" s="12"/>
      <c r="J111" s="12"/>
      <c r="K111" s="12"/>
      <c r="L111" s="12"/>
      <c r="M111" s="12"/>
      <c r="N111" s="100"/>
      <c r="O111" s="108"/>
      <c r="P111" s="30"/>
    </row>
    <row r="112" spans="1:16" s="8" customFormat="1" x14ac:dyDescent="0.25">
      <c r="A112" s="16" t="s">
        <v>162</v>
      </c>
      <c r="B112" s="50" t="s">
        <v>161</v>
      </c>
      <c r="C112" s="70" t="s">
        <v>263</v>
      </c>
      <c r="D112" s="46"/>
      <c r="E112" s="12"/>
      <c r="F112" s="12"/>
      <c r="G112" s="12"/>
      <c r="H112" s="12"/>
      <c r="I112" s="12"/>
      <c r="J112" s="12"/>
      <c r="K112" s="12"/>
      <c r="L112" s="12"/>
      <c r="M112" s="12"/>
      <c r="N112" s="99"/>
      <c r="O112" s="107"/>
      <c r="P112" s="31"/>
    </row>
    <row r="113" spans="1:16" s="8" customFormat="1" x14ac:dyDescent="0.25">
      <c r="A113" s="16" t="s">
        <v>163</v>
      </c>
      <c r="B113" s="50" t="s">
        <v>296</v>
      </c>
      <c r="C113" s="70" t="s">
        <v>263</v>
      </c>
      <c r="D113" s="46"/>
      <c r="E113" s="12"/>
      <c r="F113" s="12"/>
      <c r="G113" s="12"/>
      <c r="H113" s="12"/>
      <c r="I113" s="12"/>
      <c r="J113" s="12"/>
      <c r="K113" s="12"/>
      <c r="L113" s="12"/>
      <c r="M113" s="12"/>
      <c r="N113" s="99"/>
      <c r="O113" s="107"/>
      <c r="P113" s="31"/>
    </row>
    <row r="114" spans="1:16" s="8" customFormat="1" x14ac:dyDescent="0.25">
      <c r="A114" s="16"/>
      <c r="B114" s="54" t="s">
        <v>297</v>
      </c>
      <c r="C114" s="70" t="s">
        <v>263</v>
      </c>
      <c r="D114" s="46"/>
      <c r="E114" s="12"/>
      <c r="F114" s="12"/>
      <c r="G114" s="12"/>
      <c r="H114" s="12"/>
      <c r="I114" s="12"/>
      <c r="J114" s="12"/>
      <c r="K114" s="12"/>
      <c r="L114" s="12"/>
      <c r="M114" s="12"/>
      <c r="N114" s="99"/>
      <c r="O114" s="107"/>
      <c r="P114" s="31"/>
    </row>
    <row r="115" spans="1:16" s="8" customFormat="1" x14ac:dyDescent="0.25">
      <c r="A115" s="16"/>
      <c r="B115" s="54" t="s">
        <v>298</v>
      </c>
      <c r="C115" s="70" t="s">
        <v>263</v>
      </c>
      <c r="D115" s="46"/>
      <c r="E115" s="12"/>
      <c r="F115" s="12"/>
      <c r="G115" s="12"/>
      <c r="H115" s="12"/>
      <c r="I115" s="12"/>
      <c r="J115" s="12"/>
      <c r="K115" s="12"/>
      <c r="L115" s="12"/>
      <c r="M115" s="12"/>
      <c r="N115" s="99"/>
      <c r="O115" s="107"/>
      <c r="P115" s="31"/>
    </row>
    <row r="116" spans="1:16" s="8" customFormat="1" x14ac:dyDescent="0.25">
      <c r="A116" s="16" t="s">
        <v>164</v>
      </c>
      <c r="B116" s="50" t="s">
        <v>161</v>
      </c>
      <c r="C116" s="70" t="s">
        <v>263</v>
      </c>
      <c r="D116" s="46"/>
      <c r="E116" s="12"/>
      <c r="F116" s="12"/>
      <c r="G116" s="12"/>
      <c r="H116" s="12"/>
      <c r="I116" s="12"/>
      <c r="J116" s="12"/>
      <c r="K116" s="12"/>
      <c r="L116" s="12"/>
      <c r="M116" s="12"/>
      <c r="N116" s="99"/>
      <c r="O116" s="107"/>
      <c r="P116" s="31"/>
    </row>
    <row r="117" spans="1:16" s="8" customFormat="1" x14ac:dyDescent="0.25">
      <c r="A117" s="16" t="s">
        <v>165</v>
      </c>
      <c r="B117" s="50" t="s">
        <v>160</v>
      </c>
      <c r="C117" s="70" t="s">
        <v>263</v>
      </c>
      <c r="D117" s="46"/>
      <c r="E117" s="12"/>
      <c r="F117" s="12"/>
      <c r="G117" s="12"/>
      <c r="H117" s="12"/>
      <c r="I117" s="12"/>
      <c r="J117" s="12"/>
      <c r="K117" s="12"/>
      <c r="L117" s="12"/>
      <c r="M117" s="12"/>
      <c r="N117" s="99"/>
      <c r="O117" s="107"/>
      <c r="P117" s="31"/>
    </row>
    <row r="118" spans="1:16" s="8" customFormat="1" ht="25.5" x14ac:dyDescent="0.25">
      <c r="A118" s="16" t="s">
        <v>302</v>
      </c>
      <c r="B118" s="50" t="s">
        <v>300</v>
      </c>
      <c r="C118" s="70" t="s">
        <v>263</v>
      </c>
      <c r="D118" s="46"/>
      <c r="E118" s="12"/>
      <c r="F118" s="12"/>
      <c r="G118" s="12"/>
      <c r="H118" s="12"/>
      <c r="I118" s="12"/>
      <c r="J118" s="12"/>
      <c r="K118" s="12"/>
      <c r="L118" s="12"/>
      <c r="M118" s="12"/>
      <c r="N118" s="99"/>
      <c r="O118" s="107"/>
      <c r="P118" s="31"/>
    </row>
    <row r="119" spans="1:16" s="8" customFormat="1" x14ac:dyDescent="0.25">
      <c r="A119" s="16" t="s">
        <v>303</v>
      </c>
      <c r="B119" s="50" t="s">
        <v>301</v>
      </c>
      <c r="C119" s="70" t="s">
        <v>263</v>
      </c>
      <c r="D119" s="46"/>
      <c r="E119" s="12"/>
      <c r="F119" s="12"/>
      <c r="G119" s="12"/>
      <c r="H119" s="12"/>
      <c r="I119" s="12"/>
      <c r="J119" s="12"/>
      <c r="K119" s="12"/>
      <c r="L119" s="12"/>
      <c r="M119" s="12"/>
      <c r="N119" s="99"/>
      <c r="O119" s="107"/>
      <c r="P119" s="31"/>
    </row>
    <row r="120" spans="1:16" s="25" customFormat="1" x14ac:dyDescent="0.25">
      <c r="A120" s="17" t="s">
        <v>56</v>
      </c>
      <c r="B120" s="49" t="s">
        <v>20</v>
      </c>
      <c r="C120" s="71" t="s">
        <v>263</v>
      </c>
      <c r="D120" s="45"/>
      <c r="E120" s="12"/>
      <c r="F120" s="12"/>
      <c r="G120" s="12"/>
      <c r="H120" s="12"/>
      <c r="I120" s="12"/>
      <c r="J120" s="12"/>
      <c r="K120" s="12"/>
      <c r="L120" s="12"/>
      <c r="M120" s="12"/>
      <c r="N120" s="100"/>
      <c r="O120" s="108"/>
      <c r="P120" s="30"/>
    </row>
    <row r="121" spans="1:16" s="25" customFormat="1" x14ac:dyDescent="0.25">
      <c r="A121" s="16" t="s">
        <v>57</v>
      </c>
      <c r="B121" s="50" t="s">
        <v>299</v>
      </c>
      <c r="C121" s="70" t="s">
        <v>263</v>
      </c>
      <c r="D121" s="45"/>
      <c r="E121" s="12"/>
      <c r="F121" s="12"/>
      <c r="G121" s="12"/>
      <c r="H121" s="12"/>
      <c r="I121" s="12"/>
      <c r="J121" s="12"/>
      <c r="K121" s="12"/>
      <c r="L121" s="12"/>
      <c r="M121" s="12"/>
      <c r="N121" s="100"/>
      <c r="O121" s="108"/>
      <c r="P121" s="30"/>
    </row>
    <row r="122" spans="1:16" s="25" customFormat="1" x14ac:dyDescent="0.25">
      <c r="A122" s="16" t="s">
        <v>58</v>
      </c>
      <c r="B122" s="54" t="s">
        <v>297</v>
      </c>
      <c r="C122" s="70" t="s">
        <v>263</v>
      </c>
      <c r="D122" s="45"/>
      <c r="E122" s="12"/>
      <c r="F122" s="12"/>
      <c r="G122" s="12"/>
      <c r="H122" s="12"/>
      <c r="I122" s="12"/>
      <c r="J122" s="12"/>
      <c r="K122" s="12"/>
      <c r="L122" s="12"/>
      <c r="M122" s="12"/>
      <c r="N122" s="100"/>
      <c r="O122" s="108"/>
      <c r="P122" s="30"/>
    </row>
    <row r="123" spans="1:16" s="25" customFormat="1" x14ac:dyDescent="0.25">
      <c r="A123" s="16"/>
      <c r="B123" s="54" t="s">
        <v>298</v>
      </c>
      <c r="C123" s="70" t="s">
        <v>263</v>
      </c>
      <c r="D123" s="45"/>
      <c r="E123" s="12"/>
      <c r="F123" s="12"/>
      <c r="G123" s="12"/>
      <c r="H123" s="12"/>
      <c r="I123" s="12"/>
      <c r="J123" s="12"/>
      <c r="K123" s="12"/>
      <c r="L123" s="12"/>
      <c r="M123" s="12"/>
      <c r="N123" s="100"/>
      <c r="O123" s="108"/>
      <c r="P123" s="30"/>
    </row>
    <row r="124" spans="1:16" s="25" customFormat="1" x14ac:dyDescent="0.25">
      <c r="A124" s="16"/>
      <c r="B124" s="54" t="s">
        <v>298</v>
      </c>
      <c r="C124" s="70" t="s">
        <v>263</v>
      </c>
      <c r="D124" s="45"/>
      <c r="E124" s="12"/>
      <c r="F124" s="12"/>
      <c r="G124" s="12"/>
      <c r="H124" s="12"/>
      <c r="I124" s="12"/>
      <c r="J124" s="12"/>
      <c r="K124" s="12"/>
      <c r="L124" s="12"/>
      <c r="M124" s="12"/>
      <c r="N124" s="100"/>
      <c r="O124" s="108"/>
      <c r="P124" s="30"/>
    </row>
    <row r="125" spans="1:16" s="25" customFormat="1" x14ac:dyDescent="0.25">
      <c r="A125" s="16" t="s">
        <v>59</v>
      </c>
      <c r="B125" s="50" t="s">
        <v>167</v>
      </c>
      <c r="C125" s="70" t="s">
        <v>263</v>
      </c>
      <c r="D125" s="45"/>
      <c r="E125" s="12"/>
      <c r="F125" s="12"/>
      <c r="G125" s="12"/>
      <c r="H125" s="12"/>
      <c r="I125" s="12"/>
      <c r="J125" s="12"/>
      <c r="K125" s="12"/>
      <c r="L125" s="12"/>
      <c r="M125" s="12"/>
      <c r="N125" s="100"/>
      <c r="O125" s="108"/>
      <c r="P125" s="30"/>
    </row>
    <row r="126" spans="1:16" s="25" customFormat="1" x14ac:dyDescent="0.25">
      <c r="A126" s="16" t="s">
        <v>168</v>
      </c>
      <c r="B126" s="50" t="s">
        <v>42</v>
      </c>
      <c r="C126" s="70" t="s">
        <v>263</v>
      </c>
      <c r="D126" s="45"/>
      <c r="E126" s="12"/>
      <c r="F126" s="12"/>
      <c r="G126" s="12"/>
      <c r="H126" s="12"/>
      <c r="I126" s="12"/>
      <c r="J126" s="12"/>
      <c r="K126" s="12"/>
      <c r="L126" s="12"/>
      <c r="M126" s="12"/>
      <c r="N126" s="100"/>
      <c r="O126" s="108"/>
      <c r="P126" s="30"/>
    </row>
    <row r="127" spans="1:16" s="25" customFormat="1" x14ac:dyDescent="0.25">
      <c r="A127" s="16" t="s">
        <v>304</v>
      </c>
      <c r="B127" s="50" t="s">
        <v>305</v>
      </c>
      <c r="C127" s="70" t="s">
        <v>263</v>
      </c>
      <c r="D127" s="45"/>
      <c r="E127" s="12"/>
      <c r="F127" s="12"/>
      <c r="G127" s="12"/>
      <c r="H127" s="12"/>
      <c r="I127" s="12"/>
      <c r="J127" s="12"/>
      <c r="K127" s="12"/>
      <c r="L127" s="12"/>
      <c r="M127" s="12"/>
      <c r="N127" s="100"/>
      <c r="O127" s="108"/>
      <c r="P127" s="30"/>
    </row>
    <row r="128" spans="1:16" s="8" customFormat="1" ht="25.5" x14ac:dyDescent="0.25">
      <c r="A128" s="17" t="s">
        <v>130</v>
      </c>
      <c r="B128" s="49" t="s">
        <v>169</v>
      </c>
      <c r="C128" s="71" t="s">
        <v>263</v>
      </c>
      <c r="D128" s="46"/>
      <c r="E128" s="12"/>
      <c r="F128" s="12"/>
      <c r="G128" s="12"/>
      <c r="H128" s="12"/>
      <c r="I128" s="12"/>
      <c r="J128" s="12"/>
      <c r="K128" s="12"/>
      <c r="L128" s="12"/>
      <c r="M128" s="12"/>
      <c r="N128" s="99"/>
      <c r="O128" s="107"/>
      <c r="P128" s="31"/>
    </row>
    <row r="129" spans="1:16" s="8" customFormat="1" ht="25.5" x14ac:dyDescent="0.25">
      <c r="A129" s="16" t="s">
        <v>145</v>
      </c>
      <c r="B129" s="50" t="s">
        <v>147</v>
      </c>
      <c r="C129" s="70" t="s">
        <v>263</v>
      </c>
      <c r="D129" s="46"/>
      <c r="E129" s="12"/>
      <c r="F129" s="12"/>
      <c r="G129" s="12"/>
      <c r="H129" s="12"/>
      <c r="I129" s="12"/>
      <c r="J129" s="12"/>
      <c r="K129" s="12"/>
      <c r="L129" s="12"/>
      <c r="M129" s="12"/>
      <c r="N129" s="99"/>
      <c r="O129" s="107"/>
      <c r="P129" s="31"/>
    </row>
    <row r="130" spans="1:16" s="8" customFormat="1" x14ac:dyDescent="0.25">
      <c r="A130" s="16" t="s">
        <v>146</v>
      </c>
      <c r="B130" s="50" t="s">
        <v>148</v>
      </c>
      <c r="C130" s="70" t="s">
        <v>263</v>
      </c>
      <c r="D130" s="46"/>
      <c r="E130" s="12"/>
      <c r="F130" s="12"/>
      <c r="G130" s="12"/>
      <c r="H130" s="12"/>
      <c r="I130" s="12"/>
      <c r="J130" s="12"/>
      <c r="K130" s="12"/>
      <c r="L130" s="12"/>
      <c r="M130" s="12"/>
      <c r="N130" s="99"/>
      <c r="O130" s="107"/>
      <c r="P130" s="31"/>
    </row>
    <row r="131" spans="1:16" s="8" customFormat="1" ht="25.5" x14ac:dyDescent="0.25">
      <c r="A131" s="16" t="s">
        <v>131</v>
      </c>
      <c r="B131" s="49" t="s">
        <v>170</v>
      </c>
      <c r="C131" s="71" t="s">
        <v>263</v>
      </c>
      <c r="D131" s="46"/>
      <c r="E131" s="12"/>
      <c r="F131" s="12"/>
      <c r="G131" s="12"/>
      <c r="H131" s="12"/>
      <c r="I131" s="12"/>
      <c r="J131" s="12"/>
      <c r="K131" s="12"/>
      <c r="L131" s="12"/>
      <c r="M131" s="12"/>
      <c r="N131" s="99"/>
      <c r="O131" s="107"/>
      <c r="P131" s="31"/>
    </row>
    <row r="132" spans="1:16" s="8" customFormat="1" ht="25.5" x14ac:dyDescent="0.25">
      <c r="A132" s="16" t="s">
        <v>149</v>
      </c>
      <c r="B132" s="50" t="s">
        <v>151</v>
      </c>
      <c r="C132" s="70" t="s">
        <v>263</v>
      </c>
      <c r="D132" s="46"/>
      <c r="E132" s="12"/>
      <c r="F132" s="12"/>
      <c r="G132" s="12"/>
      <c r="H132" s="12"/>
      <c r="I132" s="12"/>
      <c r="J132" s="12"/>
      <c r="K132" s="12"/>
      <c r="L132" s="12"/>
      <c r="M132" s="12"/>
      <c r="N132" s="99"/>
      <c r="O132" s="107"/>
      <c r="P132" s="31"/>
    </row>
    <row r="133" spans="1:16" s="8" customFormat="1" x14ac:dyDescent="0.25">
      <c r="A133" s="16" t="s">
        <v>150</v>
      </c>
      <c r="B133" s="50" t="s">
        <v>148</v>
      </c>
      <c r="C133" s="70" t="s">
        <v>263</v>
      </c>
      <c r="D133" s="46"/>
      <c r="E133" s="12"/>
      <c r="F133" s="12"/>
      <c r="G133" s="12"/>
      <c r="H133" s="12"/>
      <c r="I133" s="12"/>
      <c r="J133" s="12"/>
      <c r="K133" s="12"/>
      <c r="L133" s="12"/>
      <c r="M133" s="12"/>
      <c r="N133" s="99"/>
      <c r="O133" s="107"/>
      <c r="P133" s="31"/>
    </row>
    <row r="134" spans="1:16" s="25" customFormat="1" ht="30.75" customHeight="1" x14ac:dyDescent="0.25">
      <c r="A134" s="17" t="s">
        <v>132</v>
      </c>
      <c r="B134" s="49" t="s">
        <v>171</v>
      </c>
      <c r="C134" s="71" t="s">
        <v>263</v>
      </c>
      <c r="D134" s="45"/>
      <c r="E134" s="12"/>
      <c r="F134" s="12"/>
      <c r="G134" s="12"/>
      <c r="H134" s="12"/>
      <c r="I134" s="12"/>
      <c r="J134" s="12"/>
      <c r="K134" s="12"/>
      <c r="L134" s="12"/>
      <c r="M134" s="12"/>
      <c r="N134" s="100"/>
      <c r="O134" s="108"/>
      <c r="P134" s="30"/>
    </row>
    <row r="135" spans="1:16" s="25" customFormat="1" x14ac:dyDescent="0.25">
      <c r="A135" s="17" t="s">
        <v>172</v>
      </c>
      <c r="B135" s="49" t="s">
        <v>278</v>
      </c>
      <c r="C135" s="71" t="s">
        <v>263</v>
      </c>
      <c r="D135" s="45"/>
      <c r="E135" s="12"/>
      <c r="F135" s="12"/>
      <c r="G135" s="12"/>
      <c r="H135" s="12"/>
      <c r="I135" s="12"/>
      <c r="J135" s="12"/>
      <c r="K135" s="12"/>
      <c r="L135" s="12"/>
      <c r="M135" s="12"/>
      <c r="N135" s="100"/>
      <c r="O135" s="108"/>
      <c r="P135" s="30"/>
    </row>
    <row r="136" spans="1:16" s="25" customFormat="1" x14ac:dyDescent="0.25">
      <c r="A136" s="17" t="s">
        <v>173</v>
      </c>
      <c r="B136" s="49" t="s">
        <v>280</v>
      </c>
      <c r="C136" s="71" t="s">
        <v>263</v>
      </c>
      <c r="D136" s="45"/>
      <c r="E136" s="12"/>
      <c r="F136" s="12"/>
      <c r="G136" s="12"/>
      <c r="H136" s="12"/>
      <c r="I136" s="12"/>
      <c r="J136" s="12"/>
      <c r="K136" s="12"/>
      <c r="L136" s="12"/>
      <c r="M136" s="12"/>
      <c r="N136" s="100"/>
      <c r="O136" s="108"/>
      <c r="P136" s="30"/>
    </row>
    <row r="137" spans="1:16" s="25" customFormat="1" x14ac:dyDescent="0.25">
      <c r="A137" s="17" t="s">
        <v>174</v>
      </c>
      <c r="B137" s="49" t="s">
        <v>21</v>
      </c>
      <c r="C137" s="71" t="s">
        <v>263</v>
      </c>
      <c r="D137" s="45"/>
      <c r="E137" s="12"/>
      <c r="F137" s="12"/>
      <c r="G137" s="12"/>
      <c r="H137" s="12"/>
      <c r="I137" s="12"/>
      <c r="J137" s="12"/>
      <c r="K137" s="12"/>
      <c r="L137" s="12"/>
      <c r="M137" s="12"/>
      <c r="N137" s="100"/>
      <c r="O137" s="108"/>
      <c r="P137" s="30"/>
    </row>
    <row r="138" spans="1:16" s="25" customFormat="1" ht="16.5" thickBot="1" x14ac:dyDescent="0.3">
      <c r="A138" s="43" t="s">
        <v>279</v>
      </c>
      <c r="B138" s="76" t="s">
        <v>22</v>
      </c>
      <c r="C138" s="77" t="s">
        <v>263</v>
      </c>
      <c r="D138" s="68"/>
      <c r="E138" s="78"/>
      <c r="F138" s="78"/>
      <c r="G138" s="78"/>
      <c r="H138" s="78"/>
      <c r="I138" s="78"/>
      <c r="J138" s="78"/>
      <c r="K138" s="78"/>
      <c r="L138" s="78"/>
      <c r="M138" s="78"/>
      <c r="N138" s="103"/>
      <c r="O138" s="111"/>
      <c r="P138" s="38"/>
    </row>
    <row r="139" spans="1:16" s="8" customFormat="1" ht="16.5" thickBot="1" x14ac:dyDescent="0.3">
      <c r="A139" s="80"/>
      <c r="B139" s="81" t="s">
        <v>15</v>
      </c>
      <c r="C139" s="82"/>
      <c r="D139" s="83"/>
      <c r="E139" s="84"/>
      <c r="F139" s="84"/>
      <c r="G139" s="84"/>
      <c r="H139" s="84"/>
      <c r="I139" s="84"/>
      <c r="J139" s="84"/>
      <c r="K139" s="84"/>
      <c r="L139" s="84"/>
      <c r="M139" s="84"/>
      <c r="N139" s="104"/>
      <c r="O139" s="112"/>
      <c r="P139" s="85"/>
    </row>
    <row r="140" spans="1:16" s="25" customFormat="1" x14ac:dyDescent="0.25">
      <c r="A140" s="58">
        <v>1</v>
      </c>
      <c r="B140" s="59" t="s">
        <v>16</v>
      </c>
      <c r="C140" s="69" t="s">
        <v>263</v>
      </c>
      <c r="D140" s="60"/>
      <c r="E140" s="79"/>
      <c r="F140" s="79"/>
      <c r="G140" s="79"/>
      <c r="H140" s="79"/>
      <c r="I140" s="79"/>
      <c r="J140" s="79"/>
      <c r="K140" s="79"/>
      <c r="L140" s="79"/>
      <c r="M140" s="79"/>
      <c r="N140" s="98"/>
      <c r="O140" s="106"/>
      <c r="P140" s="62"/>
    </row>
    <row r="141" spans="1:16" s="8" customFormat="1" x14ac:dyDescent="0.25">
      <c r="A141" s="17" t="s">
        <v>50</v>
      </c>
      <c r="B141" s="49" t="s">
        <v>175</v>
      </c>
      <c r="C141" s="71" t="s">
        <v>263</v>
      </c>
      <c r="D141" s="46"/>
      <c r="E141" s="13"/>
      <c r="F141" s="13"/>
      <c r="G141" s="13"/>
      <c r="H141" s="13"/>
      <c r="I141" s="13"/>
      <c r="J141" s="13"/>
      <c r="K141" s="13"/>
      <c r="L141" s="13"/>
      <c r="M141" s="13"/>
      <c r="N141" s="99"/>
      <c r="O141" s="107"/>
      <c r="P141" s="31"/>
    </row>
    <row r="142" spans="1:16" s="8" customFormat="1" x14ac:dyDescent="0.25">
      <c r="A142" s="17" t="s">
        <v>53</v>
      </c>
      <c r="B142" s="49" t="s">
        <v>176</v>
      </c>
      <c r="C142" s="71" t="s">
        <v>263</v>
      </c>
      <c r="D142" s="46"/>
      <c r="E142" s="13"/>
      <c r="F142" s="13"/>
      <c r="G142" s="13"/>
      <c r="H142" s="13"/>
      <c r="I142" s="13"/>
      <c r="J142" s="13"/>
      <c r="K142" s="13"/>
      <c r="L142" s="13"/>
      <c r="M142" s="13"/>
      <c r="N142" s="99"/>
      <c r="O142" s="107"/>
      <c r="P142" s="31"/>
    </row>
    <row r="143" spans="1:16" s="8" customFormat="1" x14ac:dyDescent="0.25">
      <c r="A143" s="17" t="s">
        <v>54</v>
      </c>
      <c r="B143" s="49" t="s">
        <v>177</v>
      </c>
      <c r="C143" s="71" t="s">
        <v>263</v>
      </c>
      <c r="D143" s="46"/>
      <c r="E143" s="13"/>
      <c r="F143" s="13"/>
      <c r="G143" s="13"/>
      <c r="H143" s="13"/>
      <c r="I143" s="13"/>
      <c r="J143" s="13"/>
      <c r="K143" s="13"/>
      <c r="L143" s="13"/>
      <c r="M143" s="13"/>
      <c r="N143" s="99"/>
      <c r="O143" s="107"/>
      <c r="P143" s="31"/>
    </row>
    <row r="144" spans="1:16" s="8" customFormat="1" x14ac:dyDescent="0.25">
      <c r="A144" s="16" t="s">
        <v>154</v>
      </c>
      <c r="B144" s="50" t="s">
        <v>178</v>
      </c>
      <c r="C144" s="70" t="s">
        <v>263</v>
      </c>
      <c r="D144" s="46"/>
      <c r="E144" s="13"/>
      <c r="F144" s="13"/>
      <c r="G144" s="13"/>
      <c r="H144" s="13"/>
      <c r="I144" s="13"/>
      <c r="J144" s="13"/>
      <c r="K144" s="13"/>
      <c r="L144" s="13"/>
      <c r="M144" s="13"/>
      <c r="N144" s="99"/>
      <c r="O144" s="107"/>
      <c r="P144" s="31"/>
    </row>
    <row r="145" spans="1:16" s="8" customFormat="1" x14ac:dyDescent="0.25">
      <c r="A145" s="16" t="s">
        <v>157</v>
      </c>
      <c r="B145" s="50" t="s">
        <v>179</v>
      </c>
      <c r="C145" s="70" t="s">
        <v>263</v>
      </c>
      <c r="D145" s="46"/>
      <c r="E145" s="13"/>
      <c r="F145" s="13"/>
      <c r="G145" s="13"/>
      <c r="H145" s="13"/>
      <c r="I145" s="13"/>
      <c r="J145" s="13"/>
      <c r="K145" s="13"/>
      <c r="L145" s="13"/>
      <c r="M145" s="13"/>
      <c r="N145" s="99"/>
      <c r="O145" s="107"/>
      <c r="P145" s="31"/>
    </row>
    <row r="146" spans="1:16" s="8" customFormat="1" x14ac:dyDescent="0.25">
      <c r="A146" s="16" t="s">
        <v>158</v>
      </c>
      <c r="B146" s="50" t="s">
        <v>180</v>
      </c>
      <c r="C146" s="70" t="s">
        <v>263</v>
      </c>
      <c r="D146" s="46"/>
      <c r="E146" s="13"/>
      <c r="F146" s="13"/>
      <c r="G146" s="13"/>
      <c r="H146" s="13"/>
      <c r="I146" s="13"/>
      <c r="J146" s="13"/>
      <c r="K146" s="13"/>
      <c r="L146" s="13"/>
      <c r="M146" s="13"/>
      <c r="N146" s="99"/>
      <c r="O146" s="107"/>
      <c r="P146" s="31"/>
    </row>
    <row r="147" spans="1:16" s="8" customFormat="1" x14ac:dyDescent="0.25">
      <c r="A147" s="17" t="s">
        <v>55</v>
      </c>
      <c r="B147" s="49" t="s">
        <v>166</v>
      </c>
      <c r="C147" s="71" t="s">
        <v>263</v>
      </c>
      <c r="D147" s="46"/>
      <c r="E147" s="13"/>
      <c r="F147" s="13"/>
      <c r="G147" s="13"/>
      <c r="H147" s="13"/>
      <c r="I147" s="13"/>
      <c r="J147" s="13"/>
      <c r="K147" s="13"/>
      <c r="L147" s="13"/>
      <c r="M147" s="13"/>
      <c r="N147" s="99"/>
      <c r="O147" s="107"/>
      <c r="P147" s="31"/>
    </row>
    <row r="148" spans="1:16" s="8" customFormat="1" x14ac:dyDescent="0.25">
      <c r="A148" s="17" t="s">
        <v>56</v>
      </c>
      <c r="B148" s="49" t="s">
        <v>181</v>
      </c>
      <c r="C148" s="71"/>
      <c r="D148" s="46"/>
      <c r="E148" s="13"/>
      <c r="F148" s="13"/>
      <c r="G148" s="13"/>
      <c r="H148" s="13"/>
      <c r="I148" s="13"/>
      <c r="J148" s="13"/>
      <c r="K148" s="13"/>
      <c r="L148" s="13"/>
      <c r="M148" s="13"/>
      <c r="N148" s="99"/>
      <c r="O148" s="107"/>
      <c r="P148" s="31"/>
    </row>
    <row r="149" spans="1:16" s="25" customFormat="1" x14ac:dyDescent="0.25">
      <c r="A149" s="17" t="s">
        <v>130</v>
      </c>
      <c r="B149" s="49" t="s">
        <v>182</v>
      </c>
      <c r="C149" s="71" t="s">
        <v>263</v>
      </c>
      <c r="D149" s="45"/>
      <c r="E149" s="26"/>
      <c r="F149" s="26"/>
      <c r="G149" s="26"/>
      <c r="H149" s="26"/>
      <c r="I149" s="26"/>
      <c r="J149" s="26"/>
      <c r="K149" s="26"/>
      <c r="L149" s="26"/>
      <c r="M149" s="26"/>
      <c r="N149" s="100"/>
      <c r="O149" s="108"/>
      <c r="P149" s="30"/>
    </row>
    <row r="150" spans="1:16" s="8" customFormat="1" ht="25.5" x14ac:dyDescent="0.25">
      <c r="A150" s="16" t="s">
        <v>145</v>
      </c>
      <c r="B150" s="50" t="s">
        <v>183</v>
      </c>
      <c r="C150" s="70" t="s">
        <v>263</v>
      </c>
      <c r="D150" s="46"/>
      <c r="E150" s="13"/>
      <c r="F150" s="13"/>
      <c r="G150" s="13"/>
      <c r="H150" s="13"/>
      <c r="I150" s="13"/>
      <c r="J150" s="13"/>
      <c r="K150" s="13"/>
      <c r="L150" s="13"/>
      <c r="M150" s="13"/>
      <c r="N150" s="99"/>
      <c r="O150" s="107"/>
      <c r="P150" s="31"/>
    </row>
    <row r="151" spans="1:16" s="8" customFormat="1" x14ac:dyDescent="0.25">
      <c r="A151" s="16"/>
      <c r="B151" s="54" t="s">
        <v>185</v>
      </c>
      <c r="C151" s="70" t="s">
        <v>263</v>
      </c>
      <c r="D151" s="46"/>
      <c r="E151" s="13"/>
      <c r="F151" s="13"/>
      <c r="G151" s="13"/>
      <c r="H151" s="13"/>
      <c r="I151" s="13"/>
      <c r="J151" s="13"/>
      <c r="K151" s="13"/>
      <c r="L151" s="13"/>
      <c r="M151" s="13"/>
      <c r="N151" s="99"/>
      <c r="O151" s="107"/>
      <c r="P151" s="31"/>
    </row>
    <row r="152" spans="1:16" s="8" customFormat="1" x14ac:dyDescent="0.25">
      <c r="A152" s="16" t="s">
        <v>146</v>
      </c>
      <c r="B152" s="50" t="s">
        <v>184</v>
      </c>
      <c r="C152" s="70" t="s">
        <v>263</v>
      </c>
      <c r="D152" s="46"/>
      <c r="E152" s="13"/>
      <c r="F152" s="13"/>
      <c r="G152" s="13"/>
      <c r="H152" s="13"/>
      <c r="I152" s="13"/>
      <c r="J152" s="13"/>
      <c r="K152" s="13"/>
      <c r="L152" s="13"/>
      <c r="M152" s="13"/>
      <c r="N152" s="99"/>
      <c r="O152" s="107"/>
      <c r="P152" s="31"/>
    </row>
    <row r="153" spans="1:16" s="8" customFormat="1" x14ac:dyDescent="0.25">
      <c r="A153" s="16"/>
      <c r="B153" s="54" t="s">
        <v>185</v>
      </c>
      <c r="C153" s="70" t="s">
        <v>263</v>
      </c>
      <c r="D153" s="46"/>
      <c r="E153" s="13"/>
      <c r="F153" s="13"/>
      <c r="G153" s="13"/>
      <c r="H153" s="13"/>
      <c r="I153" s="13"/>
      <c r="J153" s="13"/>
      <c r="K153" s="13"/>
      <c r="L153" s="13"/>
      <c r="M153" s="13"/>
      <c r="N153" s="99"/>
      <c r="O153" s="107"/>
      <c r="P153" s="31"/>
    </row>
    <row r="154" spans="1:16" s="25" customFormat="1" x14ac:dyDescent="0.25">
      <c r="A154" s="17" t="s">
        <v>131</v>
      </c>
      <c r="B154" s="49" t="s">
        <v>186</v>
      </c>
      <c r="C154" s="71" t="s">
        <v>263</v>
      </c>
      <c r="D154" s="45"/>
      <c r="E154" s="26"/>
      <c r="F154" s="26"/>
      <c r="G154" s="26"/>
      <c r="H154" s="26"/>
      <c r="I154" s="26"/>
      <c r="J154" s="26"/>
      <c r="K154" s="26"/>
      <c r="L154" s="26"/>
      <c r="M154" s="26"/>
      <c r="N154" s="100"/>
      <c r="O154" s="108"/>
      <c r="P154" s="30"/>
    </row>
    <row r="155" spans="1:16" s="25" customFormat="1" x14ac:dyDescent="0.25">
      <c r="A155" s="16" t="s">
        <v>149</v>
      </c>
      <c r="B155" s="50" t="s">
        <v>187</v>
      </c>
      <c r="C155" s="70" t="s">
        <v>263</v>
      </c>
      <c r="D155" s="45"/>
      <c r="E155" s="26"/>
      <c r="F155" s="26"/>
      <c r="G155" s="26"/>
      <c r="H155" s="26"/>
      <c r="I155" s="26"/>
      <c r="J155" s="26"/>
      <c r="K155" s="26"/>
      <c r="L155" s="26"/>
      <c r="M155" s="26"/>
      <c r="N155" s="100"/>
      <c r="O155" s="108"/>
      <c r="P155" s="30"/>
    </row>
    <row r="156" spans="1:16" s="25" customFormat="1" x14ac:dyDescent="0.25">
      <c r="A156" s="16"/>
      <c r="B156" s="54" t="s">
        <v>185</v>
      </c>
      <c r="C156" s="70" t="s">
        <v>263</v>
      </c>
      <c r="D156" s="45"/>
      <c r="E156" s="26"/>
      <c r="F156" s="26"/>
      <c r="G156" s="26"/>
      <c r="H156" s="26"/>
      <c r="I156" s="26"/>
      <c r="J156" s="26"/>
      <c r="K156" s="26"/>
      <c r="L156" s="26"/>
      <c r="M156" s="26"/>
      <c r="N156" s="100"/>
      <c r="O156" s="108"/>
      <c r="P156" s="30"/>
    </row>
    <row r="157" spans="1:16" s="25" customFormat="1" x14ac:dyDescent="0.25">
      <c r="A157" s="16" t="s">
        <v>150</v>
      </c>
      <c r="B157" s="50" t="s">
        <v>188</v>
      </c>
      <c r="C157" s="70" t="s">
        <v>263</v>
      </c>
      <c r="D157" s="45"/>
      <c r="E157" s="26"/>
      <c r="F157" s="26"/>
      <c r="G157" s="26"/>
      <c r="H157" s="26"/>
      <c r="I157" s="26"/>
      <c r="J157" s="26"/>
      <c r="K157" s="26"/>
      <c r="L157" s="26"/>
      <c r="M157" s="26"/>
      <c r="N157" s="100"/>
      <c r="O157" s="108"/>
      <c r="P157" s="30"/>
    </row>
    <row r="158" spans="1:16" s="25" customFormat="1" x14ac:dyDescent="0.25">
      <c r="A158" s="16"/>
      <c r="B158" s="50" t="s">
        <v>189</v>
      </c>
      <c r="C158" s="70" t="s">
        <v>263</v>
      </c>
      <c r="D158" s="45"/>
      <c r="E158" s="26"/>
      <c r="F158" s="26"/>
      <c r="G158" s="26"/>
      <c r="H158" s="26"/>
      <c r="I158" s="26"/>
      <c r="J158" s="26"/>
      <c r="K158" s="26"/>
      <c r="L158" s="26"/>
      <c r="M158" s="26"/>
      <c r="N158" s="100"/>
      <c r="O158" s="108"/>
      <c r="P158" s="30"/>
    </row>
    <row r="159" spans="1:16" s="25" customFormat="1" x14ac:dyDescent="0.25">
      <c r="A159" s="16"/>
      <c r="B159" s="54" t="s">
        <v>185</v>
      </c>
      <c r="C159" s="70" t="s">
        <v>263</v>
      </c>
      <c r="D159" s="45"/>
      <c r="E159" s="26"/>
      <c r="F159" s="26"/>
      <c r="G159" s="26"/>
      <c r="H159" s="26"/>
      <c r="I159" s="26"/>
      <c r="J159" s="26"/>
      <c r="K159" s="26"/>
      <c r="L159" s="26"/>
      <c r="M159" s="26"/>
      <c r="N159" s="100"/>
      <c r="O159" s="108"/>
      <c r="P159" s="30"/>
    </row>
    <row r="160" spans="1:16" s="25" customFormat="1" x14ac:dyDescent="0.25">
      <c r="A160" s="16"/>
      <c r="B160" s="50" t="s">
        <v>190</v>
      </c>
      <c r="C160" s="70" t="s">
        <v>263</v>
      </c>
      <c r="D160" s="45"/>
      <c r="E160" s="26"/>
      <c r="F160" s="26"/>
      <c r="G160" s="26"/>
      <c r="H160" s="26"/>
      <c r="I160" s="26"/>
      <c r="J160" s="26"/>
      <c r="K160" s="26"/>
      <c r="L160" s="26"/>
      <c r="M160" s="26"/>
      <c r="N160" s="100"/>
      <c r="O160" s="108"/>
      <c r="P160" s="30"/>
    </row>
    <row r="161" spans="1:16" s="25" customFormat="1" x14ac:dyDescent="0.25">
      <c r="A161" s="16"/>
      <c r="B161" s="54" t="s">
        <v>185</v>
      </c>
      <c r="C161" s="70" t="s">
        <v>263</v>
      </c>
      <c r="D161" s="45"/>
      <c r="E161" s="26"/>
      <c r="F161" s="26"/>
      <c r="G161" s="26"/>
      <c r="H161" s="26"/>
      <c r="I161" s="26"/>
      <c r="J161" s="26"/>
      <c r="K161" s="26"/>
      <c r="L161" s="26"/>
      <c r="M161" s="26"/>
      <c r="N161" s="100"/>
      <c r="O161" s="108"/>
      <c r="P161" s="30"/>
    </row>
    <row r="162" spans="1:16" s="25" customFormat="1" x14ac:dyDescent="0.25">
      <c r="A162" s="16" t="s">
        <v>205</v>
      </c>
      <c r="B162" s="50" t="s">
        <v>191</v>
      </c>
      <c r="C162" s="70" t="s">
        <v>263</v>
      </c>
      <c r="D162" s="45"/>
      <c r="E162" s="26"/>
      <c r="F162" s="26"/>
      <c r="G162" s="26"/>
      <c r="H162" s="26"/>
      <c r="I162" s="26"/>
      <c r="J162" s="26"/>
      <c r="K162" s="26"/>
      <c r="L162" s="26"/>
      <c r="M162" s="26"/>
      <c r="N162" s="100"/>
      <c r="O162" s="108"/>
      <c r="P162" s="30"/>
    </row>
    <row r="163" spans="1:16" s="25" customFormat="1" x14ac:dyDescent="0.25">
      <c r="A163" s="16"/>
      <c r="B163" s="54" t="s">
        <v>185</v>
      </c>
      <c r="C163" s="70" t="s">
        <v>263</v>
      </c>
      <c r="D163" s="45"/>
      <c r="E163" s="26"/>
      <c r="F163" s="26"/>
      <c r="G163" s="26"/>
      <c r="H163" s="26"/>
      <c r="I163" s="26"/>
      <c r="J163" s="26"/>
      <c r="K163" s="26"/>
      <c r="L163" s="26"/>
      <c r="M163" s="26"/>
      <c r="N163" s="100"/>
      <c r="O163" s="108"/>
      <c r="P163" s="30"/>
    </row>
    <row r="164" spans="1:16" s="25" customFormat="1" x14ac:dyDescent="0.25">
      <c r="A164" s="16" t="s">
        <v>206</v>
      </c>
      <c r="B164" s="50" t="s">
        <v>192</v>
      </c>
      <c r="C164" s="70" t="s">
        <v>263</v>
      </c>
      <c r="D164" s="45"/>
      <c r="E164" s="26"/>
      <c r="F164" s="26"/>
      <c r="G164" s="26"/>
      <c r="H164" s="26"/>
      <c r="I164" s="26"/>
      <c r="J164" s="26"/>
      <c r="K164" s="26"/>
      <c r="L164" s="26"/>
      <c r="M164" s="26"/>
      <c r="N164" s="100"/>
      <c r="O164" s="108"/>
      <c r="P164" s="30"/>
    </row>
    <row r="165" spans="1:16" s="25" customFormat="1" x14ac:dyDescent="0.25">
      <c r="A165" s="16"/>
      <c r="B165" s="54" t="s">
        <v>185</v>
      </c>
      <c r="C165" s="70" t="s">
        <v>263</v>
      </c>
      <c r="D165" s="45"/>
      <c r="E165" s="26"/>
      <c r="F165" s="26"/>
      <c r="G165" s="26"/>
      <c r="H165" s="26"/>
      <c r="I165" s="26"/>
      <c r="J165" s="26"/>
      <c r="K165" s="26"/>
      <c r="L165" s="26"/>
      <c r="M165" s="26"/>
      <c r="N165" s="100"/>
      <c r="O165" s="108"/>
      <c r="P165" s="30"/>
    </row>
    <row r="166" spans="1:16" s="25" customFormat="1" x14ac:dyDescent="0.25">
      <c r="A166" s="16" t="s">
        <v>207</v>
      </c>
      <c r="B166" s="50" t="s">
        <v>193</v>
      </c>
      <c r="C166" s="70" t="s">
        <v>263</v>
      </c>
      <c r="D166" s="45"/>
      <c r="E166" s="26"/>
      <c r="F166" s="26"/>
      <c r="G166" s="26"/>
      <c r="H166" s="26"/>
      <c r="I166" s="26"/>
      <c r="J166" s="26"/>
      <c r="K166" s="26"/>
      <c r="L166" s="26"/>
      <c r="M166" s="26"/>
      <c r="N166" s="100"/>
      <c r="O166" s="108"/>
      <c r="P166" s="30"/>
    </row>
    <row r="167" spans="1:16" s="25" customFormat="1" x14ac:dyDescent="0.25">
      <c r="A167" s="16"/>
      <c r="B167" s="54" t="s">
        <v>185</v>
      </c>
      <c r="C167" s="70" t="s">
        <v>263</v>
      </c>
      <c r="D167" s="45"/>
      <c r="E167" s="26"/>
      <c r="F167" s="26"/>
      <c r="G167" s="26"/>
      <c r="H167" s="26"/>
      <c r="I167" s="26"/>
      <c r="J167" s="26"/>
      <c r="K167" s="26"/>
      <c r="L167" s="26"/>
      <c r="M167" s="26"/>
      <c r="N167" s="100"/>
      <c r="O167" s="108"/>
      <c r="P167" s="30"/>
    </row>
    <row r="168" spans="1:16" s="25" customFormat="1" x14ac:dyDescent="0.25">
      <c r="A168" s="16" t="s">
        <v>208</v>
      </c>
      <c r="B168" s="50" t="s">
        <v>194</v>
      </c>
      <c r="C168" s="70" t="s">
        <v>263</v>
      </c>
      <c r="D168" s="45"/>
      <c r="E168" s="26"/>
      <c r="F168" s="26"/>
      <c r="G168" s="26"/>
      <c r="H168" s="26"/>
      <c r="I168" s="26"/>
      <c r="J168" s="26"/>
      <c r="K168" s="26"/>
      <c r="L168" s="26"/>
      <c r="M168" s="26"/>
      <c r="N168" s="100"/>
      <c r="O168" s="108"/>
      <c r="P168" s="30"/>
    </row>
    <row r="169" spans="1:16" s="25" customFormat="1" x14ac:dyDescent="0.25">
      <c r="A169" s="16"/>
      <c r="B169" s="54" t="s">
        <v>185</v>
      </c>
      <c r="C169" s="70" t="s">
        <v>263</v>
      </c>
      <c r="D169" s="45"/>
      <c r="E169" s="26"/>
      <c r="F169" s="26"/>
      <c r="G169" s="26"/>
      <c r="H169" s="26"/>
      <c r="I169" s="26"/>
      <c r="J169" s="26"/>
      <c r="K169" s="26"/>
      <c r="L169" s="26"/>
      <c r="M169" s="26"/>
      <c r="N169" s="100"/>
      <c r="O169" s="108"/>
      <c r="P169" s="30"/>
    </row>
    <row r="170" spans="1:16" s="25" customFormat="1" x14ac:dyDescent="0.25">
      <c r="A170" s="16" t="s">
        <v>209</v>
      </c>
      <c r="B170" s="50" t="s">
        <v>195</v>
      </c>
      <c r="C170" s="70" t="s">
        <v>263</v>
      </c>
      <c r="D170" s="45"/>
      <c r="E170" s="26"/>
      <c r="F170" s="26"/>
      <c r="G170" s="26"/>
      <c r="H170" s="26"/>
      <c r="I170" s="26"/>
      <c r="J170" s="26"/>
      <c r="K170" s="26"/>
      <c r="L170" s="26"/>
      <c r="M170" s="26"/>
      <c r="N170" s="100"/>
      <c r="O170" s="108"/>
      <c r="P170" s="30"/>
    </row>
    <row r="171" spans="1:16" s="25" customFormat="1" x14ac:dyDescent="0.25">
      <c r="A171" s="16"/>
      <c r="B171" s="54" t="s">
        <v>185</v>
      </c>
      <c r="C171" s="70" t="s">
        <v>263</v>
      </c>
      <c r="D171" s="45"/>
      <c r="E171" s="26"/>
      <c r="F171" s="26"/>
      <c r="G171" s="26"/>
      <c r="H171" s="26"/>
      <c r="I171" s="26"/>
      <c r="J171" s="26"/>
      <c r="K171" s="26"/>
      <c r="L171" s="26"/>
      <c r="M171" s="26"/>
      <c r="N171" s="100"/>
      <c r="O171" s="108"/>
      <c r="P171" s="30"/>
    </row>
    <row r="172" spans="1:16" s="25" customFormat="1" x14ac:dyDescent="0.25">
      <c r="A172" s="16" t="s">
        <v>210</v>
      </c>
      <c r="B172" s="50" t="s">
        <v>196</v>
      </c>
      <c r="C172" s="70" t="s">
        <v>263</v>
      </c>
      <c r="D172" s="45"/>
      <c r="E172" s="26"/>
      <c r="F172" s="26"/>
      <c r="G172" s="26"/>
      <c r="H172" s="26"/>
      <c r="I172" s="26"/>
      <c r="J172" s="26"/>
      <c r="K172" s="26"/>
      <c r="L172" s="26"/>
      <c r="M172" s="26"/>
      <c r="N172" s="100"/>
      <c r="O172" s="108"/>
      <c r="P172" s="30"/>
    </row>
    <row r="173" spans="1:16" s="25" customFormat="1" x14ac:dyDescent="0.25">
      <c r="A173" s="75"/>
      <c r="B173" s="54" t="s">
        <v>185</v>
      </c>
      <c r="C173" s="70" t="s">
        <v>263</v>
      </c>
      <c r="D173" s="68"/>
      <c r="E173" s="37"/>
      <c r="F173" s="37"/>
      <c r="G173" s="37"/>
      <c r="H173" s="37"/>
      <c r="I173" s="37"/>
      <c r="J173" s="37"/>
      <c r="K173" s="37"/>
      <c r="L173" s="37"/>
      <c r="M173" s="37"/>
      <c r="N173" s="103"/>
      <c r="O173" s="111"/>
      <c r="P173" s="38"/>
    </row>
    <row r="174" spans="1:16" s="25" customFormat="1" x14ac:dyDescent="0.25">
      <c r="A174" s="75" t="s">
        <v>211</v>
      </c>
      <c r="B174" s="55" t="s">
        <v>197</v>
      </c>
      <c r="C174" s="70" t="s">
        <v>263</v>
      </c>
      <c r="D174" s="68"/>
      <c r="E174" s="37"/>
      <c r="F174" s="37"/>
      <c r="G174" s="37"/>
      <c r="H174" s="37"/>
      <c r="I174" s="37"/>
      <c r="J174" s="37"/>
      <c r="K174" s="37"/>
      <c r="L174" s="37"/>
      <c r="M174" s="37"/>
      <c r="N174" s="103"/>
      <c r="O174" s="111"/>
      <c r="P174" s="38"/>
    </row>
    <row r="175" spans="1:16" s="25" customFormat="1" x14ac:dyDescent="0.25">
      <c r="A175" s="75"/>
      <c r="B175" s="54" t="s">
        <v>185</v>
      </c>
      <c r="C175" s="70" t="s">
        <v>263</v>
      </c>
      <c r="D175" s="68"/>
      <c r="E175" s="37"/>
      <c r="F175" s="37"/>
      <c r="G175" s="37"/>
      <c r="H175" s="37"/>
      <c r="I175" s="37"/>
      <c r="J175" s="37"/>
      <c r="K175" s="37"/>
      <c r="L175" s="37"/>
      <c r="M175" s="37"/>
      <c r="N175" s="103"/>
      <c r="O175" s="111"/>
      <c r="P175" s="38"/>
    </row>
    <row r="176" spans="1:16" s="25" customFormat="1" ht="25.5" x14ac:dyDescent="0.25">
      <c r="A176" s="16" t="s">
        <v>212</v>
      </c>
      <c r="B176" s="50" t="s">
        <v>213</v>
      </c>
      <c r="C176" s="70" t="s">
        <v>263</v>
      </c>
      <c r="D176" s="68"/>
      <c r="E176" s="37"/>
      <c r="F176" s="37"/>
      <c r="G176" s="37"/>
      <c r="H176" s="37"/>
      <c r="I176" s="37"/>
      <c r="J176" s="37"/>
      <c r="K176" s="37"/>
      <c r="L176" s="37"/>
      <c r="M176" s="37"/>
      <c r="N176" s="103"/>
      <c r="O176" s="111"/>
      <c r="P176" s="38"/>
    </row>
    <row r="177" spans="1:16" s="25" customFormat="1" x14ac:dyDescent="0.25">
      <c r="A177" s="97"/>
      <c r="B177" s="54" t="s">
        <v>185</v>
      </c>
      <c r="C177" s="70" t="s">
        <v>263</v>
      </c>
      <c r="D177" s="68"/>
      <c r="E177" s="37"/>
      <c r="F177" s="37"/>
      <c r="G177" s="37"/>
      <c r="H177" s="37"/>
      <c r="I177" s="37"/>
      <c r="J177" s="37"/>
      <c r="K177" s="37"/>
      <c r="L177" s="37"/>
      <c r="M177" s="37"/>
      <c r="N177" s="103"/>
      <c r="O177" s="111"/>
      <c r="P177" s="38"/>
    </row>
    <row r="178" spans="1:16" s="25" customFormat="1" ht="16.5" thickBot="1" x14ac:dyDescent="0.3">
      <c r="A178" s="44">
        <v>9</v>
      </c>
      <c r="B178" s="56" t="s">
        <v>204</v>
      </c>
      <c r="C178" s="74" t="s">
        <v>67</v>
      </c>
      <c r="D178" s="68"/>
      <c r="E178" s="37"/>
      <c r="F178" s="37"/>
      <c r="G178" s="37"/>
      <c r="H178" s="37"/>
      <c r="I178" s="37"/>
      <c r="J178" s="37"/>
      <c r="K178" s="37"/>
      <c r="L178" s="37"/>
      <c r="M178" s="37"/>
      <c r="N178" s="103"/>
      <c r="O178" s="111"/>
      <c r="P178" s="38"/>
    </row>
    <row r="179" spans="1:16" s="8" customFormat="1" ht="15.6" customHeight="1" thickBot="1" x14ac:dyDescent="0.3">
      <c r="A179" s="91"/>
      <c r="B179" s="92" t="s">
        <v>68</v>
      </c>
      <c r="C179" s="82"/>
      <c r="D179" s="83"/>
      <c r="E179" s="93"/>
      <c r="F179" s="93"/>
      <c r="G179" s="93"/>
      <c r="H179" s="93"/>
      <c r="I179" s="93"/>
      <c r="J179" s="93"/>
      <c r="K179" s="93"/>
      <c r="L179" s="93"/>
      <c r="M179" s="93"/>
      <c r="N179" s="104"/>
      <c r="O179" s="112"/>
      <c r="P179" s="85"/>
    </row>
    <row r="180" spans="1:16" s="8" customFormat="1" ht="15.6" customHeight="1" x14ac:dyDescent="0.25">
      <c r="A180" s="86">
        <v>1</v>
      </c>
      <c r="B180" s="59" t="s">
        <v>73</v>
      </c>
      <c r="C180" s="87"/>
      <c r="D180" s="88"/>
      <c r="E180" s="89"/>
      <c r="F180" s="89"/>
      <c r="G180" s="89"/>
      <c r="H180" s="89"/>
      <c r="I180" s="89"/>
      <c r="J180" s="89"/>
      <c r="K180" s="89"/>
      <c r="L180" s="89"/>
      <c r="M180" s="89"/>
      <c r="N180" s="105"/>
      <c r="O180" s="113"/>
      <c r="P180" s="90"/>
    </row>
    <row r="181" spans="1:16" ht="25.5" x14ac:dyDescent="0.25">
      <c r="A181" s="16"/>
      <c r="B181" s="49" t="s">
        <v>198</v>
      </c>
      <c r="C181" s="71" t="s">
        <v>75</v>
      </c>
      <c r="D181" s="46"/>
      <c r="E181" s="13"/>
      <c r="F181" s="13"/>
      <c r="G181" s="13"/>
      <c r="H181" s="13"/>
      <c r="I181" s="13"/>
      <c r="J181" s="13"/>
      <c r="K181" s="13"/>
      <c r="L181" s="13"/>
      <c r="M181" s="13"/>
      <c r="N181" s="99"/>
      <c r="O181" s="107"/>
      <c r="P181" s="31"/>
    </row>
    <row r="182" spans="1:16" x14ac:dyDescent="0.25">
      <c r="A182" s="16"/>
      <c r="B182" s="50" t="s">
        <v>199</v>
      </c>
      <c r="C182" s="70" t="s">
        <v>75</v>
      </c>
      <c r="D182" s="46"/>
      <c r="E182" s="13"/>
      <c r="F182" s="13"/>
      <c r="G182" s="13"/>
      <c r="H182" s="13"/>
      <c r="I182" s="13"/>
      <c r="J182" s="13"/>
      <c r="K182" s="13"/>
      <c r="L182" s="13"/>
      <c r="M182" s="13"/>
      <c r="N182" s="99"/>
      <c r="O182" s="107"/>
      <c r="P182" s="31"/>
    </row>
    <row r="183" spans="1:16" x14ac:dyDescent="0.25">
      <c r="A183" s="16"/>
      <c r="B183" s="50" t="s">
        <v>80</v>
      </c>
      <c r="C183" s="70" t="s">
        <v>75</v>
      </c>
      <c r="D183" s="46"/>
      <c r="E183" s="13"/>
      <c r="F183" s="13"/>
      <c r="G183" s="13"/>
      <c r="H183" s="13"/>
      <c r="I183" s="13"/>
      <c r="J183" s="13"/>
      <c r="K183" s="13"/>
      <c r="L183" s="13"/>
      <c r="M183" s="13"/>
      <c r="N183" s="99"/>
      <c r="O183" s="107"/>
      <c r="P183" s="31"/>
    </row>
    <row r="184" spans="1:16" x14ac:dyDescent="0.25">
      <c r="A184" s="16"/>
      <c r="B184" s="49" t="s">
        <v>200</v>
      </c>
      <c r="C184" s="71" t="s">
        <v>76</v>
      </c>
      <c r="D184" s="46"/>
      <c r="E184" s="13"/>
      <c r="F184" s="13"/>
      <c r="G184" s="13"/>
      <c r="H184" s="13"/>
      <c r="I184" s="13"/>
      <c r="J184" s="13"/>
      <c r="K184" s="13"/>
      <c r="L184" s="13"/>
      <c r="M184" s="13"/>
      <c r="N184" s="99"/>
      <c r="O184" s="107"/>
      <c r="P184" s="31"/>
    </row>
    <row r="185" spans="1:16" x14ac:dyDescent="0.25">
      <c r="A185" s="16"/>
      <c r="B185" s="50" t="s">
        <v>201</v>
      </c>
      <c r="C185" s="70" t="s">
        <v>76</v>
      </c>
      <c r="D185" s="46"/>
      <c r="E185" s="13"/>
      <c r="F185" s="13"/>
      <c r="G185" s="13"/>
      <c r="H185" s="13"/>
      <c r="I185" s="13"/>
      <c r="J185" s="13"/>
      <c r="K185" s="13"/>
      <c r="L185" s="13"/>
      <c r="M185" s="13"/>
      <c r="N185" s="99"/>
      <c r="O185" s="107"/>
      <c r="P185" s="31"/>
    </row>
    <row r="186" spans="1:16" ht="25.5" x14ac:dyDescent="0.25">
      <c r="A186" s="16"/>
      <c r="B186" s="49" t="s">
        <v>202</v>
      </c>
      <c r="C186" s="71" t="s">
        <v>77</v>
      </c>
      <c r="D186" s="46"/>
      <c r="E186" s="13"/>
      <c r="F186" s="13"/>
      <c r="G186" s="13"/>
      <c r="H186" s="13"/>
      <c r="I186" s="13"/>
      <c r="J186" s="13"/>
      <c r="K186" s="13"/>
      <c r="L186" s="13"/>
      <c r="M186" s="13"/>
      <c r="N186" s="99"/>
      <c r="O186" s="107"/>
      <c r="P186" s="31"/>
    </row>
    <row r="187" spans="1:16" x14ac:dyDescent="0.25">
      <c r="A187" s="16"/>
      <c r="B187" s="49" t="s">
        <v>203</v>
      </c>
      <c r="C187" s="71" t="s">
        <v>263</v>
      </c>
      <c r="D187" s="46"/>
      <c r="E187" s="13"/>
      <c r="F187" s="13"/>
      <c r="G187" s="13"/>
      <c r="H187" s="13"/>
      <c r="I187" s="13"/>
      <c r="J187" s="13"/>
      <c r="K187" s="13"/>
      <c r="L187" s="13"/>
      <c r="M187" s="13"/>
      <c r="N187" s="99"/>
      <c r="O187" s="107"/>
      <c r="P187" s="31"/>
    </row>
    <row r="188" spans="1:16" x14ac:dyDescent="0.25">
      <c r="A188" s="17">
        <v>2</v>
      </c>
      <c r="B188" s="49" t="s">
        <v>74</v>
      </c>
      <c r="C188" s="70"/>
      <c r="D188" s="46"/>
      <c r="E188" s="13"/>
      <c r="F188" s="13"/>
      <c r="G188" s="13"/>
      <c r="H188" s="13"/>
      <c r="I188" s="13"/>
      <c r="J188" s="13"/>
      <c r="K188" s="13"/>
      <c r="L188" s="13"/>
      <c r="M188" s="13"/>
      <c r="N188" s="99"/>
      <c r="O188" s="107"/>
      <c r="P188" s="31"/>
    </row>
    <row r="189" spans="1:16" x14ac:dyDescent="0.25">
      <c r="A189" s="16"/>
      <c r="B189" s="49" t="s">
        <v>81</v>
      </c>
      <c r="C189" s="71" t="s">
        <v>76</v>
      </c>
      <c r="D189" s="46"/>
      <c r="E189" s="13"/>
      <c r="F189" s="13"/>
      <c r="G189" s="13"/>
      <c r="H189" s="13"/>
      <c r="I189" s="13"/>
      <c r="J189" s="13"/>
      <c r="K189" s="13"/>
      <c r="L189" s="13"/>
      <c r="M189" s="13"/>
      <c r="N189" s="99"/>
      <c r="O189" s="107"/>
      <c r="P189" s="31"/>
    </row>
    <row r="190" spans="1:16" x14ac:dyDescent="0.25">
      <c r="A190" s="40"/>
      <c r="B190" s="50" t="s">
        <v>82</v>
      </c>
      <c r="C190" s="70" t="s">
        <v>76</v>
      </c>
      <c r="D190" s="46"/>
      <c r="E190" s="13"/>
      <c r="F190" s="13"/>
      <c r="G190" s="13"/>
      <c r="H190" s="13"/>
      <c r="I190" s="13"/>
      <c r="J190" s="13"/>
      <c r="K190" s="13"/>
      <c r="L190" s="13"/>
      <c r="M190" s="13"/>
      <c r="N190" s="99"/>
      <c r="O190" s="107"/>
      <c r="P190" s="31"/>
    </row>
    <row r="191" spans="1:16" x14ac:dyDescent="0.25">
      <c r="A191" s="40"/>
      <c r="B191" s="50" t="s">
        <v>83</v>
      </c>
      <c r="C191" s="70" t="s">
        <v>75</v>
      </c>
      <c r="D191" s="46"/>
      <c r="E191" s="13"/>
      <c r="F191" s="13"/>
      <c r="G191" s="13"/>
      <c r="H191" s="13"/>
      <c r="I191" s="13"/>
      <c r="J191" s="13"/>
      <c r="K191" s="13"/>
      <c r="L191" s="13"/>
      <c r="M191" s="13"/>
      <c r="N191" s="99"/>
      <c r="O191" s="107"/>
      <c r="P191" s="31"/>
    </row>
    <row r="192" spans="1:16" x14ac:dyDescent="0.25">
      <c r="A192" s="40"/>
      <c r="B192" s="49" t="s">
        <v>69</v>
      </c>
      <c r="C192" s="70"/>
      <c r="D192" s="46"/>
      <c r="E192" s="13"/>
      <c r="F192" s="13"/>
      <c r="G192" s="13"/>
      <c r="H192" s="13"/>
      <c r="I192" s="13"/>
      <c r="J192" s="13"/>
      <c r="K192" s="13"/>
      <c r="L192" s="13"/>
      <c r="M192" s="13"/>
      <c r="N192" s="99"/>
      <c r="O192" s="107"/>
      <c r="P192" s="31"/>
    </row>
    <row r="193" spans="1:16" x14ac:dyDescent="0.25">
      <c r="A193" s="40"/>
      <c r="B193" s="50" t="s">
        <v>84</v>
      </c>
      <c r="C193" s="70" t="s">
        <v>75</v>
      </c>
      <c r="D193" s="46"/>
      <c r="E193" s="13"/>
      <c r="F193" s="13"/>
      <c r="G193" s="13"/>
      <c r="H193" s="13"/>
      <c r="I193" s="13"/>
      <c r="J193" s="13"/>
      <c r="K193" s="13"/>
      <c r="L193" s="13"/>
      <c r="M193" s="13"/>
      <c r="N193" s="99"/>
      <c r="O193" s="107"/>
      <c r="P193" s="31"/>
    </row>
    <row r="194" spans="1:16" x14ac:dyDescent="0.25">
      <c r="A194" s="40"/>
      <c r="B194" s="50" t="s">
        <v>85</v>
      </c>
      <c r="C194" s="70" t="s">
        <v>78</v>
      </c>
      <c r="D194" s="46"/>
      <c r="E194" s="13"/>
      <c r="F194" s="13"/>
      <c r="G194" s="13"/>
      <c r="H194" s="13"/>
      <c r="I194" s="13"/>
      <c r="J194" s="13"/>
      <c r="K194" s="13"/>
      <c r="L194" s="13"/>
      <c r="M194" s="13"/>
      <c r="N194" s="99"/>
      <c r="O194" s="107"/>
      <c r="P194" s="31"/>
    </row>
    <row r="195" spans="1:16" x14ac:dyDescent="0.25">
      <c r="A195" s="40"/>
      <c r="B195" s="50" t="s">
        <v>70</v>
      </c>
      <c r="C195" s="70"/>
      <c r="D195" s="46"/>
      <c r="E195" s="13"/>
      <c r="F195" s="13"/>
      <c r="G195" s="13"/>
      <c r="H195" s="13"/>
      <c r="I195" s="13"/>
      <c r="J195" s="13"/>
      <c r="K195" s="13"/>
      <c r="L195" s="13"/>
      <c r="M195" s="13"/>
      <c r="N195" s="99"/>
      <c r="O195" s="107"/>
      <c r="P195" s="31"/>
    </row>
    <row r="196" spans="1:16" x14ac:dyDescent="0.25">
      <c r="A196" s="40"/>
      <c r="B196" s="50" t="s">
        <v>86</v>
      </c>
      <c r="C196" s="70" t="s">
        <v>75</v>
      </c>
      <c r="D196" s="46"/>
      <c r="E196" s="13"/>
      <c r="F196" s="13"/>
      <c r="G196" s="13"/>
      <c r="H196" s="13"/>
      <c r="I196" s="13"/>
      <c r="J196" s="13"/>
      <c r="K196" s="13"/>
      <c r="L196" s="13"/>
      <c r="M196" s="13"/>
      <c r="N196" s="99"/>
      <c r="O196" s="107"/>
      <c r="P196" s="31"/>
    </row>
    <row r="197" spans="1:16" x14ac:dyDescent="0.25">
      <c r="A197" s="40"/>
      <c r="B197" s="50" t="s">
        <v>87</v>
      </c>
      <c r="C197" s="70" t="s">
        <v>76</v>
      </c>
      <c r="D197" s="46"/>
      <c r="E197" s="13"/>
      <c r="F197" s="13"/>
      <c r="G197" s="13"/>
      <c r="H197" s="13"/>
      <c r="I197" s="13"/>
      <c r="J197" s="13"/>
      <c r="K197" s="13"/>
      <c r="L197" s="13"/>
      <c r="M197" s="13"/>
      <c r="N197" s="99"/>
      <c r="O197" s="107"/>
      <c r="P197" s="31"/>
    </row>
    <row r="198" spans="1:16" x14ac:dyDescent="0.25">
      <c r="A198" s="40"/>
      <c r="B198" s="50" t="s">
        <v>88</v>
      </c>
      <c r="C198" s="70" t="s">
        <v>78</v>
      </c>
      <c r="D198" s="46"/>
      <c r="E198" s="13"/>
      <c r="F198" s="13"/>
      <c r="G198" s="13"/>
      <c r="H198" s="13"/>
      <c r="I198" s="13"/>
      <c r="J198" s="13"/>
      <c r="K198" s="13"/>
      <c r="L198" s="13"/>
      <c r="M198" s="13"/>
      <c r="N198" s="99"/>
      <c r="O198" s="107"/>
      <c r="P198" s="31"/>
    </row>
    <row r="199" spans="1:16" x14ac:dyDescent="0.25">
      <c r="A199" s="40"/>
      <c r="B199" s="50" t="s">
        <v>71</v>
      </c>
      <c r="C199" s="70"/>
      <c r="D199" s="46"/>
      <c r="E199" s="13"/>
      <c r="F199" s="13"/>
      <c r="G199" s="13"/>
      <c r="H199" s="13"/>
      <c r="I199" s="13"/>
      <c r="J199" s="13"/>
      <c r="K199" s="13"/>
      <c r="L199" s="13"/>
      <c r="M199" s="13"/>
      <c r="N199" s="99"/>
      <c r="O199" s="107"/>
      <c r="P199" s="31"/>
    </row>
    <row r="200" spans="1:16" x14ac:dyDescent="0.25">
      <c r="A200" s="40"/>
      <c r="B200" s="50" t="s">
        <v>84</v>
      </c>
      <c r="C200" s="70" t="s">
        <v>75</v>
      </c>
      <c r="D200" s="46"/>
      <c r="E200" s="13"/>
      <c r="F200" s="13"/>
      <c r="G200" s="13"/>
      <c r="H200" s="13"/>
      <c r="I200" s="13"/>
      <c r="J200" s="13"/>
      <c r="K200" s="13"/>
      <c r="L200" s="13"/>
      <c r="M200" s="13"/>
      <c r="N200" s="99"/>
      <c r="O200" s="107"/>
      <c r="P200" s="31"/>
    </row>
    <row r="201" spans="1:16" x14ac:dyDescent="0.25">
      <c r="A201" s="40"/>
      <c r="B201" s="50" t="s">
        <v>85</v>
      </c>
      <c r="C201" s="70" t="s">
        <v>78</v>
      </c>
      <c r="D201" s="46"/>
      <c r="E201" s="13"/>
      <c r="F201" s="13"/>
      <c r="G201" s="13"/>
      <c r="H201" s="13"/>
      <c r="I201" s="13"/>
      <c r="J201" s="13"/>
      <c r="K201" s="13"/>
      <c r="L201" s="13"/>
      <c r="M201" s="13"/>
      <c r="N201" s="99"/>
      <c r="O201" s="107"/>
      <c r="P201" s="31"/>
    </row>
    <row r="202" spans="1:16" x14ac:dyDescent="0.25">
      <c r="A202" s="40"/>
      <c r="B202" s="49" t="s">
        <v>72</v>
      </c>
      <c r="C202" s="70"/>
      <c r="D202" s="46"/>
      <c r="E202" s="13"/>
      <c r="F202" s="13"/>
      <c r="G202" s="13"/>
      <c r="H202" s="13"/>
      <c r="I202" s="13"/>
      <c r="J202" s="13"/>
      <c r="K202" s="13"/>
      <c r="L202" s="13"/>
      <c r="M202" s="13"/>
      <c r="N202" s="99"/>
      <c r="O202" s="107"/>
      <c r="P202" s="31"/>
    </row>
    <row r="203" spans="1:16" x14ac:dyDescent="0.25">
      <c r="A203" s="40"/>
      <c r="B203" s="50" t="s">
        <v>84</v>
      </c>
      <c r="C203" s="70" t="s">
        <v>75</v>
      </c>
      <c r="D203" s="46"/>
      <c r="E203" s="13"/>
      <c r="F203" s="13"/>
      <c r="G203" s="13"/>
      <c r="H203" s="13"/>
      <c r="I203" s="13"/>
      <c r="J203" s="13"/>
      <c r="K203" s="13"/>
      <c r="L203" s="13"/>
      <c r="M203" s="13"/>
      <c r="N203" s="99"/>
      <c r="O203" s="107"/>
      <c r="P203" s="31"/>
    </row>
    <row r="204" spans="1:16" x14ac:dyDescent="0.25">
      <c r="A204" s="40"/>
      <c r="B204" s="50" t="s">
        <v>87</v>
      </c>
      <c r="C204" s="70" t="s">
        <v>76</v>
      </c>
      <c r="D204" s="46"/>
      <c r="E204" s="13"/>
      <c r="F204" s="13"/>
      <c r="G204" s="13"/>
      <c r="H204" s="13"/>
      <c r="I204" s="13"/>
      <c r="J204" s="13"/>
      <c r="K204" s="13"/>
      <c r="L204" s="13"/>
      <c r="M204" s="13"/>
      <c r="N204" s="99"/>
      <c r="O204" s="107"/>
      <c r="P204" s="31"/>
    </row>
    <row r="205" spans="1:16" x14ac:dyDescent="0.25">
      <c r="A205" s="40"/>
      <c r="B205" s="50" t="s">
        <v>85</v>
      </c>
      <c r="C205" s="70" t="s">
        <v>78</v>
      </c>
      <c r="D205" s="46"/>
      <c r="E205" s="13"/>
      <c r="F205" s="13"/>
      <c r="G205" s="13"/>
      <c r="H205" s="13"/>
      <c r="I205" s="13"/>
      <c r="J205" s="13"/>
      <c r="K205" s="13"/>
      <c r="L205" s="13"/>
      <c r="M205" s="13"/>
      <c r="N205" s="99"/>
      <c r="O205" s="107"/>
      <c r="P205" s="31"/>
    </row>
    <row r="206" spans="1:16" ht="26.25" thickBot="1" x14ac:dyDescent="0.3">
      <c r="A206" s="94">
        <v>3</v>
      </c>
      <c r="B206" s="95" t="s">
        <v>89</v>
      </c>
      <c r="C206" s="72" t="s">
        <v>79</v>
      </c>
      <c r="D206" s="47"/>
      <c r="E206" s="96"/>
      <c r="F206" s="96"/>
      <c r="G206" s="96"/>
      <c r="H206" s="96"/>
      <c r="I206" s="96"/>
      <c r="J206" s="96"/>
      <c r="K206" s="96"/>
      <c r="L206" s="96"/>
      <c r="M206" s="96"/>
      <c r="N206" s="101"/>
      <c r="O206" s="109"/>
      <c r="P206" s="34"/>
    </row>
    <row r="209" spans="2:2" x14ac:dyDescent="0.25">
      <c r="B209" s="14" t="s">
        <v>90</v>
      </c>
    </row>
  </sheetData>
  <mergeCells count="14">
    <mergeCell ref="A12:P12"/>
    <mergeCell ref="A15:A16"/>
    <mergeCell ref="B15:B16"/>
    <mergeCell ref="G15:H15"/>
    <mergeCell ref="M15:N15"/>
    <mergeCell ref="O15:P15"/>
    <mergeCell ref="C15:C16"/>
    <mergeCell ref="I15:J15"/>
    <mergeCell ref="K15:L15"/>
    <mergeCell ref="A5:P5"/>
    <mergeCell ref="A7:P7"/>
    <mergeCell ref="A8:P8"/>
    <mergeCell ref="A9:P9"/>
    <mergeCell ref="A11:P11"/>
  </mergeCells>
  <pageMargins left="0.31496062992125984" right="0.31496062992125984" top="0.35433070866141736" bottom="0.35433070866141736" header="0.31496062992125984" footer="0.31496062992125984"/>
  <pageSetup paperSize="8" scale="68" fitToHeight="2" orientation="portrait" r:id="rId1"/>
  <rowBreaks count="2" manualBreakCount="2">
    <brk id="94" max="11" man="1"/>
    <brk id="194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4" zoomScale="60" zoomScaleNormal="110" workbookViewId="0">
      <selection activeCell="F19" sqref="F19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200.03830152</v>
      </c>
      <c r="D19" s="173">
        <v>179.54896779000003</v>
      </c>
      <c r="E19" s="173">
        <v>178.98732363559321</v>
      </c>
      <c r="F19" s="173">
        <f t="shared" ref="F19:G54" si="0">H19+J19+L19+N19</f>
        <v>274.87885669086666</v>
      </c>
      <c r="G19" s="173">
        <f t="shared" si="0"/>
        <v>157.59050084</v>
      </c>
      <c r="H19" s="173">
        <v>46.347502815599981</v>
      </c>
      <c r="I19" s="173">
        <v>51.237502680000006</v>
      </c>
      <c r="J19" s="173">
        <v>72.416413599999998</v>
      </c>
      <c r="K19" s="173">
        <v>72.448573600000003</v>
      </c>
      <c r="L19" s="173">
        <v>2.8519712452666663</v>
      </c>
      <c r="M19" s="173">
        <v>16.08843856</v>
      </c>
      <c r="N19" s="173">
        <v>153.26296903000002</v>
      </c>
      <c r="O19" s="174">
        <v>17.815986000000002</v>
      </c>
    </row>
    <row r="20" spans="1:15" ht="15" thickBot="1" x14ac:dyDescent="0.25">
      <c r="A20" s="139" t="s">
        <v>48</v>
      </c>
      <c r="B20" s="140" t="s">
        <v>219</v>
      </c>
      <c r="C20" s="175">
        <v>196.51940152</v>
      </c>
      <c r="D20" s="176">
        <v>179.54896779000003</v>
      </c>
      <c r="E20" s="176">
        <v>174.29892363559321</v>
      </c>
      <c r="F20" s="176">
        <v>274.87885669086666</v>
      </c>
      <c r="G20" s="176">
        <f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0</v>
      </c>
      <c r="E21" s="179">
        <v>0</v>
      </c>
      <c r="F21" s="179"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0</v>
      </c>
      <c r="E24" s="183">
        <v>0</v>
      </c>
      <c r="F24" s="183">
        <v>0</v>
      </c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0</v>
      </c>
      <c r="E27" s="183">
        <v>0</v>
      </c>
      <c r="F27" s="183"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0</v>
      </c>
      <c r="E28" s="183">
        <v>0</v>
      </c>
      <c r="F28" s="183"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27.647316025423752</v>
      </c>
      <c r="D30" s="183">
        <v>20.694249559322053</v>
      </c>
      <c r="E30" s="183">
        <v>5.7185006694915321</v>
      </c>
      <c r="F30" s="183">
        <v>0.544039248982918</v>
      </c>
      <c r="G30" s="184">
        <f t="shared" si="0"/>
        <v>16.380910169491514</v>
      </c>
      <c r="H30" s="184">
        <v>0</v>
      </c>
      <c r="I30" s="184">
        <v>6.2549528135593189</v>
      </c>
      <c r="J30" s="184">
        <v>0</v>
      </c>
      <c r="K30" s="184">
        <v>-2.0834132372881182</v>
      </c>
      <c r="L30" s="184">
        <v>0</v>
      </c>
      <c r="M30" s="184">
        <v>12.209370593220315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>
        <v>27.647316025423752</v>
      </c>
      <c r="D31" s="183">
        <v>20.694249559322053</v>
      </c>
      <c r="E31" s="183">
        <v>5.7185006694915321</v>
      </c>
      <c r="F31" s="183">
        <v>0.544039248982918</v>
      </c>
      <c r="G31" s="184">
        <f t="shared" si="0"/>
        <v>16.380910169491514</v>
      </c>
      <c r="H31" s="184"/>
      <c r="I31" s="184">
        <v>6.2549528135593189</v>
      </c>
      <c r="J31" s="184"/>
      <c r="K31" s="184">
        <v>-2.0834132372881182</v>
      </c>
      <c r="L31" s="184"/>
      <c r="M31" s="184">
        <v>12.209370593220315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20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20" x14ac:dyDescent="0.2">
      <c r="A34" s="143" t="s">
        <v>49</v>
      </c>
      <c r="B34" s="145" t="s">
        <v>241</v>
      </c>
      <c r="C34" s="182">
        <v>4.9765168845762755</v>
      </c>
      <c r="D34" s="183">
        <v>3.7249649206779689</v>
      </c>
      <c r="E34" s="183">
        <v>1.0316118661016962</v>
      </c>
      <c r="F34" s="183">
        <v>9.7927064816925244E-2</v>
      </c>
      <c r="G34" s="183">
        <f t="shared" si="0"/>
        <v>2.9485638305084727</v>
      </c>
      <c r="H34" s="183"/>
      <c r="I34" s="183">
        <v>1.1258915064406774</v>
      </c>
      <c r="J34" s="183"/>
      <c r="K34" s="183">
        <v>-0.37501438271186127</v>
      </c>
      <c r="L34" s="183"/>
      <c r="M34" s="183">
        <v>2.1976867067796566</v>
      </c>
      <c r="N34" s="183"/>
      <c r="O34" s="186"/>
    </row>
    <row r="35" spans="1:20" x14ac:dyDescent="0.2">
      <c r="A35" s="143" t="s">
        <v>95</v>
      </c>
      <c r="B35" s="145" t="s">
        <v>242</v>
      </c>
      <c r="C35" s="182">
        <v>163.89556861</v>
      </c>
      <c r="D35" s="183">
        <v>155.12975331000001</v>
      </c>
      <c r="E35" s="183">
        <v>167.54881109999999</v>
      </c>
      <c r="F35" s="183">
        <f t="shared" si="0"/>
        <v>274.23689015526668</v>
      </c>
      <c r="G35" s="183">
        <f t="shared" si="0"/>
        <v>135.65392084000001</v>
      </c>
      <c r="H35" s="183">
        <f>2.490847+H36</f>
        <v>46.347502680000005</v>
      </c>
      <c r="I35" s="183">
        <v>43.856655680000003</v>
      </c>
      <c r="J35" s="183">
        <f>22.1954097+J36</f>
        <v>72.416413599999998</v>
      </c>
      <c r="K35" s="183">
        <v>74.907003899999992</v>
      </c>
      <c r="L35" s="183">
        <v>2.8519712452666663</v>
      </c>
      <c r="M35" s="183">
        <v>1.6813812600000093</v>
      </c>
      <c r="N35" s="183">
        <f>15.849971+N36</f>
        <v>152.62100263000002</v>
      </c>
      <c r="O35" s="186">
        <v>15.208880000000001</v>
      </c>
      <c r="Q35" s="205"/>
      <c r="R35" s="205"/>
      <c r="S35" s="205"/>
      <c r="T35" s="206"/>
    </row>
    <row r="36" spans="1:20" x14ac:dyDescent="0.2">
      <c r="A36" s="143" t="s">
        <v>243</v>
      </c>
      <c r="B36" s="145" t="s">
        <v>244</v>
      </c>
      <c r="C36" s="182">
        <v>151.15564161</v>
      </c>
      <c r="D36" s="183">
        <v>155.12975331000001</v>
      </c>
      <c r="E36" s="183">
        <v>113.53400000000001</v>
      </c>
      <c r="F36" s="183">
        <f t="shared" si="0"/>
        <v>230.84869121000003</v>
      </c>
      <c r="G36" s="183">
        <f t="shared" si="0"/>
        <v>94.077659580000002</v>
      </c>
      <c r="H36" s="183">
        <f>I36</f>
        <v>43.856655680000003</v>
      </c>
      <c r="I36" s="183">
        <v>43.856655680000003</v>
      </c>
      <c r="J36" s="183">
        <f>K36</f>
        <v>50.221003899999999</v>
      </c>
      <c r="K36" s="183">
        <v>50.221003899999999</v>
      </c>
      <c r="L36" s="183"/>
      <c r="M36" s="183"/>
      <c r="N36" s="183">
        <v>136.77103163000001</v>
      </c>
      <c r="O36" s="186"/>
      <c r="Q36" s="205"/>
      <c r="R36" s="205"/>
    </row>
    <row r="37" spans="1:20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  <c r="Q37" s="205"/>
      <c r="R37" s="205"/>
    </row>
    <row r="38" spans="1:20" ht="15" thickBot="1" x14ac:dyDescent="0.25">
      <c r="A38" s="139" t="s">
        <v>50</v>
      </c>
      <c r="B38" s="140" t="s">
        <v>247</v>
      </c>
      <c r="C38" s="175">
        <v>3.5188999999999995</v>
      </c>
      <c r="D38" s="176">
        <v>0</v>
      </c>
      <c r="E38" s="176">
        <v>4.6883999999999997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20" x14ac:dyDescent="0.2">
      <c r="A39" s="141" t="s">
        <v>51</v>
      </c>
      <c r="B39" s="142" t="s">
        <v>248</v>
      </c>
      <c r="C39" s="178">
        <v>3.5188999999999995</v>
      </c>
      <c r="D39" s="179">
        <v>0</v>
      </c>
      <c r="E39" s="179">
        <v>4.6883999999999997</v>
      </c>
      <c r="F39" s="179">
        <v>0</v>
      </c>
      <c r="G39" s="180">
        <f t="shared" si="0"/>
        <v>1.9193389599999999</v>
      </c>
      <c r="H39" s="180"/>
      <c r="I39" s="180"/>
      <c r="J39" s="180"/>
      <c r="K39" s="180"/>
      <c r="L39" s="180"/>
      <c r="M39" s="180"/>
      <c r="N39" s="180"/>
      <c r="O39" s="181">
        <v>1.9193389599999999</v>
      </c>
    </row>
    <row r="40" spans="1:20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20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20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20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20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20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20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20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20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0</v>
      </c>
      <c r="D51" s="183">
        <v>0</v>
      </c>
      <c r="E51" s="183">
        <v>0</v>
      </c>
      <c r="F51" s="183">
        <v>0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0</v>
      </c>
      <c r="D52" s="183">
        <v>0</v>
      </c>
      <c r="E52" s="183">
        <v>0</v>
      </c>
      <c r="F52" s="183">
        <v>0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0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>
        <f t="shared" si="0"/>
        <v>0</v>
      </c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2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7"/>
  <sheetViews>
    <sheetView tabSelected="1" view="pageBreakPreview" zoomScale="60" zoomScaleNormal="110" workbookViewId="0">
      <selection activeCell="E46" sqref="E46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6" width="18" style="117" bestFit="1" customWidth="1"/>
    <col min="7" max="7" width="17.140625" style="117" customWidth="1"/>
    <col min="8" max="8" width="16.7109375" style="117" customWidth="1"/>
    <col min="9" max="12" width="21" style="117" customWidth="1"/>
    <col min="13" max="13" width="16.85546875" style="117" customWidth="1"/>
    <col min="14" max="14" width="16" style="117" customWidth="1"/>
    <col min="15" max="15" width="12.5703125" style="117" customWidth="1"/>
    <col min="16" max="16" width="21.42578125" style="117" customWidth="1"/>
    <col min="17" max="16384" width="9.140625" style="117"/>
  </cols>
  <sheetData>
    <row r="1" spans="1:83" x14ac:dyDescent="0.2">
      <c r="N1" s="118"/>
      <c r="P1" s="119" t="s">
        <v>0</v>
      </c>
      <c r="Q1" s="118"/>
      <c r="R1" s="118"/>
      <c r="T1" s="118"/>
    </row>
    <row r="2" spans="1:83" x14ac:dyDescent="0.2">
      <c r="N2" s="118"/>
      <c r="P2" s="120" t="s">
        <v>1</v>
      </c>
      <c r="Q2" s="118"/>
      <c r="R2" s="118"/>
      <c r="T2" s="118"/>
    </row>
    <row r="3" spans="1:83" x14ac:dyDescent="0.2">
      <c r="N3" s="118"/>
      <c r="P3" s="120" t="s">
        <v>2</v>
      </c>
      <c r="Q3" s="118"/>
      <c r="R3" s="118"/>
      <c r="T3" s="118"/>
    </row>
    <row r="5" spans="1:83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</row>
    <row r="7" spans="1:83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</row>
    <row r="8" spans="1:83" s="122" customFormat="1" ht="16.5" customHeight="1" x14ac:dyDescent="0.25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</row>
    <row r="9" spans="1:83" s="125" customFormat="1" ht="15" x14ac:dyDescent="0.2">
      <c r="A9" s="366" t="s">
        <v>344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</row>
    <row r="10" spans="1:83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</row>
    <row r="11" spans="1:83" s="125" customFormat="1" ht="15" customHeight="1" x14ac:dyDescent="0.2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08"/>
      <c r="BP11" s="208"/>
      <c r="BQ11" s="208"/>
      <c r="BR11" s="208"/>
      <c r="BS11" s="208"/>
      <c r="BT11" s="208"/>
      <c r="BU11" s="208"/>
      <c r="BV11" s="208"/>
      <c r="BW11" s="208"/>
      <c r="BX11" s="208"/>
      <c r="BY11" s="208"/>
      <c r="BZ11" s="208"/>
      <c r="CA11" s="208"/>
      <c r="CB11" s="208"/>
      <c r="CC11" s="208"/>
      <c r="CD11" s="208"/>
      <c r="CE11" s="208"/>
    </row>
    <row r="12" spans="1:83" s="125" customFormat="1" ht="15" customHeight="1" x14ac:dyDescent="0.2">
      <c r="A12" s="366" t="s">
        <v>345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</row>
    <row r="13" spans="1:83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  <c r="CE13" s="126"/>
    </row>
    <row r="15" spans="1:83" ht="15.75" thickBot="1" x14ac:dyDescent="0.3">
      <c r="A15" s="128"/>
      <c r="B15" s="368"/>
      <c r="C15" s="368"/>
      <c r="D15" s="368"/>
      <c r="H15" s="205"/>
      <c r="I15" s="210"/>
      <c r="J15" s="210"/>
      <c r="K15" s="210"/>
      <c r="L15" s="210"/>
      <c r="M15" s="210"/>
      <c r="N15" s="210"/>
      <c r="O15" s="210"/>
      <c r="P15" s="210"/>
    </row>
    <row r="16" spans="1:83" ht="63" customHeight="1" x14ac:dyDescent="0.2">
      <c r="A16" s="369" t="s">
        <v>216</v>
      </c>
      <c r="B16" s="371" t="s">
        <v>217</v>
      </c>
      <c r="C16" s="129">
        <v>2013</v>
      </c>
      <c r="D16" s="209">
        <v>2014</v>
      </c>
      <c r="E16" s="209">
        <v>2015</v>
      </c>
      <c r="F16" s="209">
        <v>2016</v>
      </c>
      <c r="G16" s="374">
        <v>2017</v>
      </c>
      <c r="H16" s="375"/>
      <c r="I16" s="373" t="s">
        <v>311</v>
      </c>
      <c r="J16" s="373"/>
      <c r="K16" s="373" t="s">
        <v>312</v>
      </c>
      <c r="L16" s="373"/>
      <c r="M16" s="373" t="s">
        <v>313</v>
      </c>
      <c r="N16" s="373"/>
      <c r="O16" s="373" t="s">
        <v>314</v>
      </c>
      <c r="P16" s="373"/>
    </row>
    <row r="17" spans="1:38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11</v>
      </c>
      <c r="G17" s="132" t="s">
        <v>12</v>
      </c>
      <c r="H17" s="132" t="s">
        <v>11</v>
      </c>
      <c r="I17" s="132" t="s">
        <v>12</v>
      </c>
      <c r="J17" s="132" t="s">
        <v>11</v>
      </c>
      <c r="K17" s="132" t="s">
        <v>12</v>
      </c>
      <c r="L17" s="132" t="s">
        <v>11</v>
      </c>
      <c r="M17" s="132" t="s">
        <v>12</v>
      </c>
      <c r="N17" s="132" t="s">
        <v>11</v>
      </c>
      <c r="O17" s="132" t="s">
        <v>12</v>
      </c>
      <c r="P17" s="132" t="s">
        <v>11</v>
      </c>
    </row>
    <row r="18" spans="1:38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4</v>
      </c>
      <c r="G18" s="136">
        <v>5</v>
      </c>
      <c r="H18" s="136">
        <v>6</v>
      </c>
      <c r="I18" s="136">
        <v>7</v>
      </c>
      <c r="J18" s="136">
        <v>8</v>
      </c>
      <c r="K18" s="136">
        <v>9</v>
      </c>
      <c r="L18" s="136">
        <v>10</v>
      </c>
      <c r="M18" s="136">
        <v>11</v>
      </c>
      <c r="N18" s="136">
        <v>12</v>
      </c>
      <c r="O18" s="136">
        <v>13</v>
      </c>
      <c r="P18" s="136">
        <v>14</v>
      </c>
    </row>
    <row r="19" spans="1:38" ht="30.75" thickBot="1" x14ac:dyDescent="0.25">
      <c r="A19" s="137"/>
      <c r="B19" s="138" t="s">
        <v>218</v>
      </c>
      <c r="C19" s="172">
        <v>325.67570000000001</v>
      </c>
      <c r="D19" s="173">
        <v>544.63212737714014</v>
      </c>
      <c r="E19" s="173">
        <v>212.50966229550005</v>
      </c>
      <c r="F19" s="173">
        <v>188.60372538300001</v>
      </c>
      <c r="G19" s="173">
        <f>I19+K19+M19+O19</f>
        <v>55.124856399999999</v>
      </c>
      <c r="H19" s="173">
        <f>J19+L19+N19+P19</f>
        <v>435.82291266999999</v>
      </c>
      <c r="I19" s="173">
        <f>I20+I38</f>
        <v>0</v>
      </c>
      <c r="J19" s="173">
        <f>J20+J38</f>
        <v>435.82291266999999</v>
      </c>
      <c r="K19" s="173">
        <f t="shared" ref="K19:P19" si="0">K20+K38</f>
        <v>0</v>
      </c>
      <c r="L19" s="173">
        <f t="shared" si="0"/>
        <v>0</v>
      </c>
      <c r="M19" s="173">
        <f t="shared" si="0"/>
        <v>0</v>
      </c>
      <c r="N19" s="173">
        <f t="shared" si="0"/>
        <v>0</v>
      </c>
      <c r="O19" s="173">
        <f t="shared" si="0"/>
        <v>55.124856399999999</v>
      </c>
      <c r="P19" s="174">
        <f t="shared" si="0"/>
        <v>0</v>
      </c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</row>
    <row r="20" spans="1:38" ht="15" thickBot="1" x14ac:dyDescent="0.25">
      <c r="A20" s="139" t="s">
        <v>48</v>
      </c>
      <c r="B20" s="140" t="s">
        <v>219</v>
      </c>
      <c r="C20" s="175">
        <v>0</v>
      </c>
      <c r="D20" s="176">
        <v>344.63212737714014</v>
      </c>
      <c r="E20" s="176">
        <v>212.50966229550005</v>
      </c>
      <c r="F20" s="176">
        <v>103.60275734299998</v>
      </c>
      <c r="G20" s="176">
        <f>G21+G30+G34+G35+G37</f>
        <v>55.124856399999999</v>
      </c>
      <c r="H20" s="176">
        <f>J20+L20+N20+P20</f>
        <v>435.82291266999999</v>
      </c>
      <c r="I20" s="176">
        <f>I21+I30+I34+I35+I37</f>
        <v>0</v>
      </c>
      <c r="J20" s="176">
        <f>J21+J30+J34+J35+J37</f>
        <v>435.82291266999999</v>
      </c>
      <c r="K20" s="176">
        <f t="shared" ref="K20:P20" si="1">K21+K30+K34+K35+K37</f>
        <v>0</v>
      </c>
      <c r="L20" s="176">
        <f t="shared" si="1"/>
        <v>0</v>
      </c>
      <c r="M20" s="176">
        <f t="shared" si="1"/>
        <v>0</v>
      </c>
      <c r="N20" s="176">
        <f t="shared" si="1"/>
        <v>0</v>
      </c>
      <c r="O20" s="176">
        <f t="shared" si="1"/>
        <v>55.124856399999999</v>
      </c>
      <c r="P20" s="176">
        <f t="shared" si="1"/>
        <v>0</v>
      </c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</row>
    <row r="21" spans="1:38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>G22+G23+G24</f>
        <v>55.124856399999999</v>
      </c>
      <c r="H21" s="180">
        <f t="shared" ref="H21:H52" si="2">J21+L21+N21+P21</f>
        <v>9.4715699999999998</v>
      </c>
      <c r="I21" s="180">
        <f>I22+I23+I24</f>
        <v>0</v>
      </c>
      <c r="J21" s="180">
        <f>J22+J23+J24</f>
        <v>9.4715699999999998</v>
      </c>
      <c r="K21" s="180">
        <f t="shared" ref="K21:P21" si="3">K22+K23+K24</f>
        <v>0</v>
      </c>
      <c r="L21" s="180">
        <f t="shared" si="3"/>
        <v>0</v>
      </c>
      <c r="M21" s="180">
        <f t="shared" si="3"/>
        <v>0</v>
      </c>
      <c r="N21" s="180">
        <f t="shared" si="3"/>
        <v>0</v>
      </c>
      <c r="O21" s="180">
        <f t="shared" si="3"/>
        <v>55.124856399999999</v>
      </c>
      <c r="P21" s="181">
        <f t="shared" si="3"/>
        <v>0</v>
      </c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</row>
    <row r="22" spans="1:38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/>
      <c r="H22" s="184">
        <f t="shared" si="2"/>
        <v>0</v>
      </c>
      <c r="I22" s="184"/>
      <c r="J22" s="184"/>
      <c r="K22" s="184"/>
      <c r="L22" s="184"/>
      <c r="M22" s="184"/>
      <c r="N22" s="184"/>
      <c r="O22" s="184"/>
      <c r="P22" s="18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</row>
    <row r="23" spans="1:38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/>
      <c r="H23" s="184">
        <f t="shared" si="2"/>
        <v>0</v>
      </c>
      <c r="I23" s="184"/>
      <c r="J23" s="184"/>
      <c r="K23" s="184"/>
      <c r="L23" s="184"/>
      <c r="M23" s="184"/>
      <c r="N23" s="184"/>
      <c r="O23" s="184"/>
      <c r="P23" s="18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</row>
    <row r="24" spans="1:38" x14ac:dyDescent="0.2">
      <c r="A24" s="143" t="s">
        <v>225</v>
      </c>
      <c r="B24" s="144" t="s">
        <v>226</v>
      </c>
      <c r="C24" s="182"/>
      <c r="D24" s="183"/>
      <c r="E24" s="183"/>
      <c r="F24" s="183">
        <f>F26</f>
        <v>10.273418039999999</v>
      </c>
      <c r="G24" s="184">
        <f>G26</f>
        <v>55.124856399999999</v>
      </c>
      <c r="H24" s="184">
        <f t="shared" si="2"/>
        <v>9.4715699999999998</v>
      </c>
      <c r="I24" s="184">
        <f>I26</f>
        <v>0</v>
      </c>
      <c r="J24" s="184">
        <f>J26</f>
        <v>9.4715699999999998</v>
      </c>
      <c r="K24" s="184">
        <f t="shared" ref="K24:P24" si="4">K26</f>
        <v>0</v>
      </c>
      <c r="L24" s="184">
        <f t="shared" si="4"/>
        <v>0</v>
      </c>
      <c r="M24" s="184">
        <f t="shared" si="4"/>
        <v>0</v>
      </c>
      <c r="N24" s="184">
        <f t="shared" si="4"/>
        <v>0</v>
      </c>
      <c r="O24" s="184">
        <f t="shared" si="4"/>
        <v>55.124856399999999</v>
      </c>
      <c r="P24" s="185">
        <f t="shared" si="4"/>
        <v>0</v>
      </c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</row>
    <row r="25" spans="1:38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/>
      <c r="H25" s="184">
        <f t="shared" si="2"/>
        <v>0</v>
      </c>
      <c r="I25" s="184"/>
      <c r="J25" s="184"/>
      <c r="K25" s="184"/>
      <c r="L25" s="184"/>
      <c r="M25" s="184"/>
      <c r="N25" s="184"/>
      <c r="O25" s="184"/>
      <c r="P25" s="18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</row>
    <row r="26" spans="1:38" x14ac:dyDescent="0.2">
      <c r="A26" s="143"/>
      <c r="B26" s="146" t="s">
        <v>229</v>
      </c>
      <c r="C26" s="182"/>
      <c r="D26" s="183"/>
      <c r="E26" s="183"/>
      <c r="F26" s="183">
        <v>10.273418039999999</v>
      </c>
      <c r="G26" s="184">
        <v>55.124856399999999</v>
      </c>
      <c r="H26" s="184">
        <f t="shared" si="2"/>
        <v>9.4715699999999998</v>
      </c>
      <c r="I26" s="184"/>
      <c r="J26" s="184">
        <v>9.4715699999999998</v>
      </c>
      <c r="K26" s="184"/>
      <c r="L26" s="184"/>
      <c r="M26" s="184"/>
      <c r="N26" s="184"/>
      <c r="O26" s="184">
        <v>55.124856399999999</v>
      </c>
      <c r="P26" s="18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</row>
    <row r="27" spans="1:38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/>
      <c r="H27" s="184">
        <f t="shared" si="2"/>
        <v>0</v>
      </c>
      <c r="I27" s="184"/>
      <c r="J27" s="184"/>
      <c r="K27" s="184"/>
      <c r="L27" s="184"/>
      <c r="M27" s="184"/>
      <c r="N27" s="184"/>
      <c r="O27" s="184"/>
      <c r="P27" s="18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5"/>
      <c r="AJ27" s="205"/>
      <c r="AK27" s="205"/>
      <c r="AL27" s="205"/>
    </row>
    <row r="28" spans="1:38" x14ac:dyDescent="0.2">
      <c r="A28" s="143"/>
      <c r="B28" s="146" t="s">
        <v>229</v>
      </c>
      <c r="C28" s="182"/>
      <c r="D28" s="183"/>
      <c r="E28" s="183"/>
      <c r="F28" s="183"/>
      <c r="G28" s="184"/>
      <c r="H28" s="184">
        <f t="shared" si="2"/>
        <v>0</v>
      </c>
      <c r="I28" s="184"/>
      <c r="J28" s="184"/>
      <c r="K28" s="184"/>
      <c r="L28" s="184"/>
      <c r="M28" s="184"/>
      <c r="N28" s="184"/>
      <c r="O28" s="184"/>
      <c r="P28" s="18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</row>
    <row r="29" spans="1:38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/>
      <c r="H29" s="184">
        <f t="shared" si="2"/>
        <v>0</v>
      </c>
      <c r="I29" s="184"/>
      <c r="J29" s="184"/>
      <c r="K29" s="184"/>
      <c r="L29" s="184"/>
      <c r="M29" s="184"/>
      <c r="N29" s="184"/>
      <c r="O29" s="184"/>
      <c r="P29" s="18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</row>
    <row r="30" spans="1:38" x14ac:dyDescent="0.2">
      <c r="A30" s="143" t="s">
        <v>46</v>
      </c>
      <c r="B30" s="145" t="s">
        <v>234</v>
      </c>
      <c r="C30" s="182">
        <v>0</v>
      </c>
      <c r="D30" s="183">
        <v>130.85256557384753</v>
      </c>
      <c r="E30" s="183">
        <v>180.0928429283899</v>
      </c>
      <c r="F30" s="183">
        <v>92.506531245372869</v>
      </c>
      <c r="G30" s="184">
        <v>0</v>
      </c>
      <c r="H30" s="184">
        <f t="shared" si="2"/>
        <v>8.3970758644067711</v>
      </c>
      <c r="I30" s="184">
        <f>I31+I32</f>
        <v>0</v>
      </c>
      <c r="J30" s="184">
        <f>J31+J32</f>
        <v>8.3970758644067711</v>
      </c>
      <c r="K30" s="184">
        <f t="shared" ref="K30:P30" si="5">K31+K32</f>
        <v>0</v>
      </c>
      <c r="L30" s="184">
        <f t="shared" si="5"/>
        <v>0</v>
      </c>
      <c r="M30" s="184">
        <f t="shared" si="5"/>
        <v>0</v>
      </c>
      <c r="N30" s="184">
        <f t="shared" si="5"/>
        <v>0</v>
      </c>
      <c r="O30" s="184">
        <f t="shared" si="5"/>
        <v>0</v>
      </c>
      <c r="P30" s="185">
        <f t="shared" si="5"/>
        <v>0</v>
      </c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5"/>
      <c r="AJ30" s="205"/>
      <c r="AK30" s="205"/>
      <c r="AL30" s="205"/>
    </row>
    <row r="31" spans="1:38" ht="28.5" x14ac:dyDescent="0.2">
      <c r="A31" s="143" t="s">
        <v>235</v>
      </c>
      <c r="B31" s="144" t="s">
        <v>236</v>
      </c>
      <c r="C31" s="182"/>
      <c r="D31" s="183">
        <v>130.85256557384753</v>
      </c>
      <c r="E31" s="183">
        <v>180.0928429283899</v>
      </c>
      <c r="F31" s="183">
        <v>92.506531245372869</v>
      </c>
      <c r="G31" s="184">
        <v>0</v>
      </c>
      <c r="H31" s="184">
        <f t="shared" si="2"/>
        <v>8.3970758644067711</v>
      </c>
      <c r="I31" s="184"/>
      <c r="J31" s="184">
        <v>8.3970758644067711</v>
      </c>
      <c r="K31" s="184"/>
      <c r="L31" s="184"/>
      <c r="M31" s="184"/>
      <c r="N31" s="184"/>
      <c r="O31" s="184"/>
      <c r="P31" s="18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</row>
    <row r="32" spans="1:38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/>
      <c r="H32" s="184">
        <f t="shared" si="2"/>
        <v>0</v>
      </c>
      <c r="I32" s="184"/>
      <c r="J32" s="184"/>
      <c r="K32" s="184"/>
      <c r="L32" s="184"/>
      <c r="M32" s="184"/>
      <c r="N32" s="184"/>
      <c r="O32" s="184"/>
      <c r="P32" s="18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</row>
    <row r="33" spans="1:38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/>
      <c r="H33" s="183">
        <f t="shared" si="2"/>
        <v>0</v>
      </c>
      <c r="I33" s="183"/>
      <c r="J33" s="183"/>
      <c r="K33" s="183"/>
      <c r="L33" s="183"/>
      <c r="M33" s="183"/>
      <c r="N33" s="183"/>
      <c r="O33" s="183"/>
      <c r="P33" s="186"/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</row>
    <row r="34" spans="1:38" x14ac:dyDescent="0.2">
      <c r="A34" s="143" t="s">
        <v>49</v>
      </c>
      <c r="B34" s="145" t="s">
        <v>241</v>
      </c>
      <c r="C34" s="182"/>
      <c r="D34" s="183">
        <v>213.77956180329258</v>
      </c>
      <c r="E34" s="183">
        <v>32.416819367110165</v>
      </c>
      <c r="F34" s="183">
        <v>11.096226097627115</v>
      </c>
      <c r="G34" s="183">
        <v>0</v>
      </c>
      <c r="H34" s="183">
        <f t="shared" si="2"/>
        <v>1.3151746555932169</v>
      </c>
      <c r="I34" s="183"/>
      <c r="J34" s="183">
        <v>1.3151746555932169</v>
      </c>
      <c r="K34" s="183"/>
      <c r="L34" s="183"/>
      <c r="M34" s="183"/>
      <c r="N34" s="183"/>
      <c r="O34" s="183"/>
      <c r="P34" s="186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</row>
    <row r="35" spans="1:38" x14ac:dyDescent="0.2">
      <c r="A35" s="143" t="s">
        <v>95</v>
      </c>
      <c r="B35" s="145" t="s">
        <v>242</v>
      </c>
      <c r="C35" s="182"/>
      <c r="D35" s="183"/>
      <c r="E35" s="183"/>
      <c r="F35" s="183"/>
      <c r="G35" s="183">
        <f>G36</f>
        <v>0</v>
      </c>
      <c r="H35" s="183">
        <f t="shared" si="2"/>
        <v>416.63909215000001</v>
      </c>
      <c r="I35" s="183">
        <f>I36</f>
        <v>0</v>
      </c>
      <c r="J35" s="183">
        <f>J36</f>
        <v>416.63909215000001</v>
      </c>
      <c r="K35" s="183">
        <f t="shared" ref="K35:P35" si="6">K36</f>
        <v>0</v>
      </c>
      <c r="L35" s="183">
        <f t="shared" si="6"/>
        <v>0</v>
      </c>
      <c r="M35" s="183">
        <f t="shared" si="6"/>
        <v>0</v>
      </c>
      <c r="N35" s="183">
        <f t="shared" si="6"/>
        <v>0</v>
      </c>
      <c r="O35" s="183">
        <f t="shared" si="6"/>
        <v>0</v>
      </c>
      <c r="P35" s="186">
        <f t="shared" si="6"/>
        <v>0</v>
      </c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</row>
    <row r="36" spans="1:38" x14ac:dyDescent="0.2">
      <c r="A36" s="143" t="s">
        <v>243</v>
      </c>
      <c r="B36" s="145" t="s">
        <v>244</v>
      </c>
      <c r="C36" s="182"/>
      <c r="D36" s="183"/>
      <c r="E36" s="183"/>
      <c r="F36" s="183"/>
      <c r="G36" s="183">
        <f>I36+K36+M36+O36</f>
        <v>0</v>
      </c>
      <c r="H36" s="183">
        <f t="shared" si="2"/>
        <v>416.63909215000001</v>
      </c>
      <c r="I36" s="183"/>
      <c r="J36" s="183">
        <v>416.63909215000001</v>
      </c>
      <c r="K36" s="183"/>
      <c r="L36" s="183"/>
      <c r="M36" s="183"/>
      <c r="N36" s="183"/>
      <c r="O36" s="183"/>
      <c r="P36" s="186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</row>
    <row r="37" spans="1:38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/>
      <c r="H37" s="189">
        <f t="shared" si="2"/>
        <v>0</v>
      </c>
      <c r="I37" s="189"/>
      <c r="J37" s="189"/>
      <c r="K37" s="189"/>
      <c r="L37" s="189"/>
      <c r="M37" s="189"/>
      <c r="N37" s="189"/>
      <c r="O37" s="189"/>
      <c r="P37" s="190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</row>
    <row r="38" spans="1:38" ht="15" thickBot="1" x14ac:dyDescent="0.25">
      <c r="A38" s="139" t="s">
        <v>50</v>
      </c>
      <c r="B38" s="140" t="s">
        <v>247</v>
      </c>
      <c r="C38" s="175">
        <v>325.67570000000001</v>
      </c>
      <c r="D38" s="176">
        <v>200</v>
      </c>
      <c r="E38" s="176">
        <v>0</v>
      </c>
      <c r="F38" s="176">
        <v>74.727550000000008</v>
      </c>
      <c r="G38" s="191">
        <v>0</v>
      </c>
      <c r="H38" s="191">
        <f>J38+L38+N38+P38</f>
        <v>0</v>
      </c>
      <c r="I38" s="191">
        <f>I39+I40+I41+I42+I47+I48+I49</f>
        <v>0</v>
      </c>
      <c r="J38" s="191">
        <f t="shared" ref="J38:P38" si="7">J39+J40+J41+J42+J47+J48+J49</f>
        <v>0</v>
      </c>
      <c r="K38" s="191">
        <f t="shared" si="7"/>
        <v>0</v>
      </c>
      <c r="L38" s="191">
        <f t="shared" si="7"/>
        <v>0</v>
      </c>
      <c r="M38" s="191">
        <f t="shared" si="7"/>
        <v>0</v>
      </c>
      <c r="N38" s="191">
        <f t="shared" si="7"/>
        <v>0</v>
      </c>
      <c r="O38" s="191">
        <f t="shared" si="7"/>
        <v>0</v>
      </c>
      <c r="P38" s="191">
        <f t="shared" si="7"/>
        <v>0</v>
      </c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</row>
    <row r="39" spans="1:38" x14ac:dyDescent="0.2">
      <c r="A39" s="141" t="s">
        <v>51</v>
      </c>
      <c r="B39" s="142" t="s">
        <v>248</v>
      </c>
      <c r="C39" s="178"/>
      <c r="D39" s="179"/>
      <c r="E39" s="179"/>
      <c r="F39" s="179"/>
      <c r="G39" s="179"/>
      <c r="H39" s="180">
        <f t="shared" si="2"/>
        <v>0</v>
      </c>
      <c r="I39" s="180"/>
      <c r="J39" s="180"/>
      <c r="K39" s="180"/>
      <c r="L39" s="180"/>
      <c r="M39" s="180"/>
      <c r="N39" s="180"/>
      <c r="O39" s="180"/>
      <c r="P39" s="181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</row>
    <row r="40" spans="1:38" x14ac:dyDescent="0.2">
      <c r="A40" s="143" t="s">
        <v>52</v>
      </c>
      <c r="B40" s="145" t="s">
        <v>249</v>
      </c>
      <c r="C40" s="182"/>
      <c r="D40" s="183"/>
      <c r="E40" s="183"/>
      <c r="F40" s="183"/>
      <c r="G40" s="183"/>
      <c r="H40" s="184">
        <f t="shared" si="2"/>
        <v>0</v>
      </c>
      <c r="I40" s="184"/>
      <c r="J40" s="184"/>
      <c r="K40" s="184"/>
      <c r="L40" s="184"/>
      <c r="M40" s="184"/>
      <c r="N40" s="184"/>
      <c r="O40" s="184"/>
      <c r="P40" s="18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</row>
    <row r="41" spans="1:38" x14ac:dyDescent="0.2">
      <c r="A41" s="143" t="s">
        <v>64</v>
      </c>
      <c r="B41" s="145" t="s">
        <v>250</v>
      </c>
      <c r="C41" s="182">
        <v>325.67570000000001</v>
      </c>
      <c r="D41" s="183">
        <v>200</v>
      </c>
      <c r="E41" s="183"/>
      <c r="F41" s="183">
        <v>74.727550000000008</v>
      </c>
      <c r="G41" s="183"/>
      <c r="H41" s="184">
        <f t="shared" si="2"/>
        <v>0</v>
      </c>
      <c r="I41" s="184"/>
      <c r="J41" s="184"/>
      <c r="K41" s="184"/>
      <c r="L41" s="184"/>
      <c r="M41" s="184"/>
      <c r="N41" s="184"/>
      <c r="O41" s="184"/>
      <c r="P41" s="18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</row>
    <row r="42" spans="1:38" x14ac:dyDescent="0.2">
      <c r="A42" s="143" t="s">
        <v>135</v>
      </c>
      <c r="B42" s="145" t="s">
        <v>251</v>
      </c>
      <c r="C42" s="182"/>
      <c r="D42" s="183"/>
      <c r="E42" s="183"/>
      <c r="F42" s="183"/>
      <c r="G42" s="183"/>
      <c r="H42" s="184">
        <f t="shared" si="2"/>
        <v>0</v>
      </c>
      <c r="I42" s="184"/>
      <c r="J42" s="184"/>
      <c r="K42" s="184"/>
      <c r="L42" s="184"/>
      <c r="M42" s="184"/>
      <c r="N42" s="184"/>
      <c r="O42" s="184"/>
      <c r="P42" s="18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</row>
    <row r="43" spans="1:38" x14ac:dyDescent="0.2">
      <c r="A43" s="143"/>
      <c r="B43" s="145" t="s">
        <v>252</v>
      </c>
      <c r="C43" s="182"/>
      <c r="D43" s="183"/>
      <c r="E43" s="183"/>
      <c r="F43" s="183"/>
      <c r="G43" s="183"/>
      <c r="H43" s="184">
        <f t="shared" si="2"/>
        <v>0</v>
      </c>
      <c r="I43" s="184"/>
      <c r="J43" s="184"/>
      <c r="K43" s="184"/>
      <c r="L43" s="184"/>
      <c r="M43" s="184"/>
      <c r="N43" s="184"/>
      <c r="O43" s="184"/>
      <c r="P43" s="185"/>
      <c r="Q43" s="205"/>
      <c r="R43" s="205"/>
      <c r="S43" s="205"/>
      <c r="T43" s="205"/>
      <c r="U43" s="205"/>
      <c r="V43" s="205"/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5"/>
      <c r="AK43" s="205"/>
      <c r="AL43" s="205"/>
    </row>
    <row r="44" spans="1:38" ht="28.5" x14ac:dyDescent="0.2">
      <c r="A44" s="143"/>
      <c r="B44" s="149" t="s">
        <v>253</v>
      </c>
      <c r="C44" s="182"/>
      <c r="D44" s="183"/>
      <c r="E44" s="183"/>
      <c r="F44" s="183"/>
      <c r="G44" s="183"/>
      <c r="H44" s="184">
        <f t="shared" si="2"/>
        <v>0</v>
      </c>
      <c r="I44" s="184"/>
      <c r="J44" s="184"/>
      <c r="K44" s="184"/>
      <c r="L44" s="184"/>
      <c r="M44" s="184"/>
      <c r="N44" s="184"/>
      <c r="O44" s="184"/>
      <c r="P44" s="18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</row>
    <row r="45" spans="1:38" ht="28.5" x14ac:dyDescent="0.2">
      <c r="A45" s="143"/>
      <c r="B45" s="149" t="s">
        <v>254</v>
      </c>
      <c r="C45" s="182"/>
      <c r="D45" s="183"/>
      <c r="E45" s="183"/>
      <c r="F45" s="183"/>
      <c r="G45" s="183"/>
      <c r="H45" s="184">
        <f t="shared" si="2"/>
        <v>0</v>
      </c>
      <c r="I45" s="184"/>
      <c r="J45" s="184"/>
      <c r="K45" s="184"/>
      <c r="L45" s="184"/>
      <c r="M45" s="184"/>
      <c r="N45" s="184"/>
      <c r="O45" s="184"/>
      <c r="P45" s="18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</row>
    <row r="46" spans="1:38" ht="28.5" x14ac:dyDescent="0.2">
      <c r="A46" s="143"/>
      <c r="B46" s="149" t="s">
        <v>255</v>
      </c>
      <c r="C46" s="182"/>
      <c r="D46" s="183"/>
      <c r="E46" s="183"/>
      <c r="F46" s="183"/>
      <c r="G46" s="183"/>
      <c r="H46" s="184">
        <f t="shared" si="2"/>
        <v>0</v>
      </c>
      <c r="I46" s="184"/>
      <c r="J46" s="184"/>
      <c r="K46" s="184"/>
      <c r="L46" s="184"/>
      <c r="M46" s="184"/>
      <c r="N46" s="184"/>
      <c r="O46" s="184"/>
      <c r="P46" s="18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</row>
    <row r="47" spans="1:38" x14ac:dyDescent="0.2">
      <c r="A47" s="143" t="s">
        <v>136</v>
      </c>
      <c r="B47" s="145" t="s">
        <v>256</v>
      </c>
      <c r="C47" s="182"/>
      <c r="D47" s="183"/>
      <c r="E47" s="183"/>
      <c r="F47" s="183"/>
      <c r="G47" s="183"/>
      <c r="H47" s="184">
        <f t="shared" si="2"/>
        <v>0</v>
      </c>
      <c r="I47" s="184"/>
      <c r="J47" s="184"/>
      <c r="K47" s="184"/>
      <c r="L47" s="184"/>
      <c r="M47" s="184"/>
      <c r="N47" s="184"/>
      <c r="O47" s="184"/>
      <c r="P47" s="18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</row>
    <row r="48" spans="1:38" x14ac:dyDescent="0.2">
      <c r="A48" s="143" t="s">
        <v>137</v>
      </c>
      <c r="B48" s="145" t="s">
        <v>257</v>
      </c>
      <c r="C48" s="182"/>
      <c r="D48" s="183"/>
      <c r="E48" s="183"/>
      <c r="F48" s="183"/>
      <c r="G48" s="183"/>
      <c r="H48" s="184">
        <f t="shared" si="2"/>
        <v>0</v>
      </c>
      <c r="I48" s="184"/>
      <c r="J48" s="184"/>
      <c r="K48" s="184"/>
      <c r="L48" s="184"/>
      <c r="M48" s="184"/>
      <c r="N48" s="184"/>
      <c r="O48" s="184"/>
      <c r="P48" s="18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</row>
    <row r="49" spans="1:38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8"/>
      <c r="H49" s="189">
        <f t="shared" si="2"/>
        <v>0</v>
      </c>
      <c r="I49" s="189"/>
      <c r="J49" s="189"/>
      <c r="K49" s="189"/>
      <c r="L49" s="189"/>
      <c r="M49" s="189"/>
      <c r="N49" s="189"/>
      <c r="O49" s="189"/>
      <c r="P49" s="190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</row>
    <row r="50" spans="1:38" ht="28.5" x14ac:dyDescent="0.2">
      <c r="A50" s="150"/>
      <c r="B50" s="151" t="s">
        <v>259</v>
      </c>
      <c r="C50" s="193"/>
      <c r="D50" s="194"/>
      <c r="E50" s="194"/>
      <c r="F50" s="194"/>
      <c r="G50" s="194"/>
      <c r="H50" s="195">
        <f t="shared" si="2"/>
        <v>0</v>
      </c>
      <c r="I50" s="195"/>
      <c r="J50" s="195"/>
      <c r="K50" s="195"/>
      <c r="L50" s="195"/>
      <c r="M50" s="195"/>
      <c r="N50" s="195"/>
      <c r="O50" s="195"/>
      <c r="P50" s="196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</row>
    <row r="51" spans="1:38" ht="28.5" x14ac:dyDescent="0.2">
      <c r="A51" s="152"/>
      <c r="B51" s="153" t="s">
        <v>260</v>
      </c>
      <c r="C51" s="182"/>
      <c r="D51" s="183"/>
      <c r="E51" s="183"/>
      <c r="F51" s="183"/>
      <c r="G51" s="183"/>
      <c r="H51" s="184">
        <f t="shared" si="2"/>
        <v>0</v>
      </c>
      <c r="I51" s="184"/>
      <c r="J51" s="184"/>
      <c r="K51" s="184"/>
      <c r="L51" s="184"/>
      <c r="M51" s="184"/>
      <c r="N51" s="184"/>
      <c r="O51" s="184"/>
      <c r="P51" s="18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</row>
    <row r="52" spans="1:38" ht="28.5" x14ac:dyDescent="0.2">
      <c r="A52" s="152"/>
      <c r="B52" s="153" t="s">
        <v>261</v>
      </c>
      <c r="C52" s="182"/>
      <c r="D52" s="183"/>
      <c r="E52" s="183"/>
      <c r="F52" s="183"/>
      <c r="G52" s="183"/>
      <c r="H52" s="184">
        <f t="shared" si="2"/>
        <v>0</v>
      </c>
      <c r="I52" s="184"/>
      <c r="J52" s="184"/>
      <c r="K52" s="184"/>
      <c r="L52" s="184"/>
      <c r="M52" s="184"/>
      <c r="N52" s="184"/>
      <c r="O52" s="184"/>
      <c r="P52" s="18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</row>
    <row r="53" spans="1:38" x14ac:dyDescent="0.2">
      <c r="A53" s="154"/>
      <c r="B53" s="155" t="s">
        <v>262</v>
      </c>
      <c r="C53" s="187"/>
      <c r="D53" s="188"/>
      <c r="E53" s="188"/>
      <c r="F53" s="188"/>
      <c r="G53" s="188"/>
      <c r="H53" s="189"/>
      <c r="I53" s="189"/>
      <c r="J53" s="189"/>
      <c r="K53" s="189"/>
      <c r="L53" s="189"/>
      <c r="M53" s="189"/>
      <c r="N53" s="189"/>
      <c r="O53" s="189"/>
      <c r="P53" s="190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</row>
    <row r="54" spans="1:38" x14ac:dyDescent="0.2">
      <c r="A54" s="156"/>
      <c r="B54" s="157" t="s">
        <v>15</v>
      </c>
      <c r="C54" s="197"/>
      <c r="D54" s="198"/>
      <c r="E54" s="198"/>
      <c r="F54" s="198"/>
      <c r="G54" s="198"/>
      <c r="H54" s="199"/>
      <c r="I54" s="199"/>
      <c r="J54" s="199"/>
      <c r="K54" s="199"/>
      <c r="L54" s="199"/>
      <c r="M54" s="199"/>
      <c r="N54" s="199"/>
      <c r="O54" s="199"/>
      <c r="P54" s="200"/>
    </row>
    <row r="55" spans="1:38" ht="91.5" customHeight="1" x14ac:dyDescent="0.2">
      <c r="A55" s="156"/>
      <c r="B55" s="157" t="s">
        <v>306</v>
      </c>
      <c r="C55" s="197"/>
      <c r="D55" s="198"/>
      <c r="E55" s="198"/>
      <c r="F55" s="198"/>
      <c r="G55" s="198"/>
      <c r="H55" s="199"/>
      <c r="I55" s="199"/>
      <c r="J55" s="199"/>
      <c r="K55" s="199"/>
      <c r="L55" s="199"/>
      <c r="M55" s="199"/>
      <c r="N55" s="199"/>
      <c r="O55" s="199"/>
      <c r="P55" s="200"/>
    </row>
    <row r="56" spans="1:38" x14ac:dyDescent="0.2">
      <c r="A56" s="156"/>
      <c r="B56" s="157" t="s">
        <v>307</v>
      </c>
      <c r="C56" s="197"/>
      <c r="D56" s="198"/>
      <c r="E56" s="198"/>
      <c r="F56" s="198"/>
      <c r="G56" s="198"/>
      <c r="H56" s="199"/>
      <c r="I56" s="199"/>
      <c r="J56" s="199"/>
      <c r="K56" s="199"/>
      <c r="L56" s="199"/>
      <c r="M56" s="199"/>
      <c r="N56" s="199"/>
      <c r="O56" s="199"/>
      <c r="P56" s="200"/>
    </row>
    <row r="57" spans="1:38" x14ac:dyDescent="0.2">
      <c r="A57" s="156"/>
      <c r="B57" s="157" t="s">
        <v>308</v>
      </c>
      <c r="C57" s="197"/>
      <c r="D57" s="198"/>
      <c r="E57" s="198"/>
      <c r="F57" s="198"/>
      <c r="G57" s="198"/>
      <c r="H57" s="199"/>
      <c r="I57" s="199"/>
      <c r="J57" s="199"/>
      <c r="K57" s="199"/>
      <c r="L57" s="199"/>
      <c r="M57" s="199"/>
      <c r="N57" s="199"/>
      <c r="O57" s="199"/>
      <c r="P57" s="200"/>
    </row>
    <row r="58" spans="1:38" ht="15" thickBot="1" x14ac:dyDescent="0.25">
      <c r="A58" s="158"/>
      <c r="B58" s="159" t="s">
        <v>309</v>
      </c>
      <c r="C58" s="201"/>
      <c r="D58" s="202"/>
      <c r="E58" s="202"/>
      <c r="F58" s="202"/>
      <c r="G58" s="202"/>
      <c r="H58" s="203"/>
      <c r="I58" s="203"/>
      <c r="J58" s="203"/>
      <c r="K58" s="203"/>
      <c r="L58" s="203"/>
      <c r="M58" s="203"/>
      <c r="N58" s="203"/>
      <c r="O58" s="203"/>
      <c r="P58" s="204"/>
    </row>
    <row r="59" spans="1:38" x14ac:dyDescent="0.2">
      <c r="A59" s="164"/>
      <c r="B59" s="165"/>
      <c r="C59" s="165"/>
      <c r="D59" s="165"/>
      <c r="E59" s="165"/>
      <c r="F59" s="165"/>
      <c r="G59" s="165"/>
      <c r="H59" s="164"/>
      <c r="I59" s="164"/>
      <c r="J59" s="164"/>
      <c r="K59" s="164"/>
      <c r="L59" s="164"/>
      <c r="M59" s="164"/>
      <c r="N59" s="164"/>
      <c r="O59" s="164"/>
      <c r="P59" s="164"/>
    </row>
    <row r="60" spans="1:38" ht="15.75" customHeight="1" x14ac:dyDescent="0.2">
      <c r="A60" s="166"/>
      <c r="B60" s="167"/>
      <c r="C60" s="167"/>
      <c r="D60" s="167"/>
      <c r="E60" s="167"/>
      <c r="F60" s="167"/>
      <c r="G60" s="167"/>
    </row>
    <row r="61" spans="1:38" x14ac:dyDescent="0.2">
      <c r="A61" s="166"/>
    </row>
    <row r="62" spans="1:38" x14ac:dyDescent="0.2">
      <c r="A62" s="166"/>
    </row>
    <row r="63" spans="1:38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  <c r="P63" s="168"/>
    </row>
    <row r="64" spans="1:38" x14ac:dyDescent="0.2">
      <c r="A64" s="166"/>
    </row>
    <row r="65" spans="1:16" ht="15" x14ac:dyDescent="0.2">
      <c r="A65" s="169"/>
      <c r="H65" s="170"/>
      <c r="I65" s="170"/>
      <c r="J65" s="170"/>
      <c r="K65" s="170"/>
      <c r="L65" s="170"/>
      <c r="M65" s="170"/>
      <c r="N65" s="170"/>
      <c r="O65" s="170"/>
      <c r="P65" s="170"/>
    </row>
    <row r="66" spans="1:16" x14ac:dyDescent="0.2">
      <c r="H66" s="171"/>
      <c r="I66" s="171"/>
      <c r="J66" s="171"/>
      <c r="K66" s="171"/>
      <c r="L66" s="171"/>
      <c r="M66" s="171"/>
      <c r="N66" s="171"/>
      <c r="O66" s="171"/>
      <c r="P66" s="171"/>
    </row>
    <row r="67" spans="1:16" ht="15" x14ac:dyDescent="0.25">
      <c r="A67" s="118"/>
      <c r="P67" s="128"/>
    </row>
  </sheetData>
  <mergeCells count="14">
    <mergeCell ref="K16:L16"/>
    <mergeCell ref="M16:N16"/>
    <mergeCell ref="O16:P16"/>
    <mergeCell ref="A5:P5"/>
    <mergeCell ref="A7:P7"/>
    <mergeCell ref="A9:P9"/>
    <mergeCell ref="A10:P10"/>
    <mergeCell ref="A12:P12"/>
    <mergeCell ref="A13:P13"/>
    <mergeCell ref="B15:D15"/>
    <mergeCell ref="A16:A17"/>
    <mergeCell ref="B16:B17"/>
    <mergeCell ref="G16:H16"/>
    <mergeCell ref="I16:J16"/>
  </mergeCells>
  <pageMargins left="0.39370078740157483" right="0.39370078740157483" top="0.78740157480314965" bottom="0.39370078740157483" header="0.51181102362204722" footer="0.51181102362204722"/>
  <pageSetup paperSize="9" scale="28" fitToHeight="7" orientation="portrait" r:id="rId1"/>
  <headerFooter differentFirst="1" scaleWithDoc="0">
    <oddHeader xml:space="preserve">&amp;C&amp;P
</oddHeader>
  </headerFooter>
  <rowBreaks count="1" manualBreakCount="1">
    <brk id="60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7" zoomScale="60" zoomScaleNormal="110" workbookViewId="0">
      <selection activeCell="C19" sqref="C19:O53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7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7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f>'Источники СтФ КВЛ'!C19+'Источники ДагФ КВЛ'!C19+'Источники КБФ КВЛ'!C19+'Источники СОФ КВЛ'!C19+'Источники КЧФ КВЛ'!C19+'Источники ИнФ КВЛ'!C19+'Источники АУ КВЛ'!C19</f>
        <v>0</v>
      </c>
      <c r="D19" s="173">
        <f>'Источники СтФ КВЛ'!D19+'Источники ДагФ КВЛ'!D19+'Источники КБФ КВЛ'!D19+'Источники СОФ КВЛ'!D19+'Источники КЧФ КВЛ'!D19+'Источники ИнФ КВЛ'!D19+'Источники АУ КВЛ'!D19</f>
        <v>0</v>
      </c>
      <c r="E19" s="173">
        <f>'Источники СтФ КВЛ'!E19+'Источники ДагФ КВЛ'!E19+'Источники КБФ КВЛ'!E19+'Источники СОФ КВЛ'!E19+'Источники КЧФ КВЛ'!E19+'Источники ИнФ КВЛ'!E19+'Источники АУ КВЛ'!E19</f>
        <v>0</v>
      </c>
      <c r="F19" s="173">
        <f>'Источники СтФ КВЛ'!F19+'Источники ДагФ КВЛ'!F19+'Источники КБФ КВЛ'!F19+'Источники СОФ КВЛ'!F19+'Источники КЧФ КВЛ'!F19+'Источники ИнФ КВЛ'!F19+'Источники АУ КВЛ'!F19</f>
        <v>921.64140591592184</v>
      </c>
      <c r="G19" s="173">
        <f>'Источники СтФ КВЛ'!G19+'Источники ДагФ КВЛ'!G19+'Источники КБФ КВЛ'!G19+'Источники СОФ КВЛ'!G19+'Источники КЧФ КВЛ'!G19+'Источники ИнФ КВЛ'!G19+'Источники АУ КВЛ'!G19</f>
        <v>851.06284180728812</v>
      </c>
      <c r="H19" s="173">
        <f>'Источники СтФ КВЛ'!H19+'Источники ДагФ КВЛ'!H19+'Источники КБФ КВЛ'!H19+'Источники СОФ КВЛ'!H19+'Источники КЧФ КВЛ'!H19+'Источники ИнФ КВЛ'!H19+'Источники АУ КВЛ'!H19</f>
        <v>251.13709462948452</v>
      </c>
      <c r="I19" s="173">
        <f>'Источники СтФ КВЛ'!I19+'Источники ДагФ КВЛ'!I19+'Источники КБФ КВЛ'!I19+'Источники СОФ КВЛ'!I19+'Источники КЧФ КВЛ'!I19+'Источники ИнФ КВЛ'!I19+'Источники АУ КВЛ'!I19</f>
        <v>292.23975128999996</v>
      </c>
      <c r="J19" s="173">
        <f>'Источники СтФ КВЛ'!J19+'Источники ДагФ КВЛ'!J19+'Источники КБФ КВЛ'!J19+'Источники СОФ КВЛ'!J19+'Источники КЧФ КВЛ'!J19+'Источники ИнФ КВЛ'!J19+'Источники АУ КВЛ'!J19</f>
        <v>39.096988194344505</v>
      </c>
      <c r="K19" s="173">
        <f>'Источники СтФ КВЛ'!K19+'Источники ДагФ КВЛ'!K19+'Источники КБФ КВЛ'!K19+'Источники СОФ КВЛ'!K19+'Источники КЧФ КВЛ'!K19+'Источники ИнФ КВЛ'!K19+'Источники АУ КВЛ'!K19</f>
        <v>85.672671017288124</v>
      </c>
      <c r="L19" s="173">
        <f>'Источники СтФ КВЛ'!L19+'Источники ДагФ КВЛ'!L19+'Источники КБФ КВЛ'!L19+'Источники СОФ КВЛ'!L19+'Источники КЧФ КВЛ'!L19+'Источники ИнФ КВЛ'!L19+'Источники АУ КВЛ'!L19</f>
        <v>107.43836354395268</v>
      </c>
      <c r="M19" s="173">
        <f>'Источники СтФ КВЛ'!M19+'Источники ДагФ КВЛ'!M19+'Источники КБФ КВЛ'!M19+'Источники СОФ КВЛ'!M19+'Источники КЧФ КВЛ'!M19+'Источники ИнФ КВЛ'!M19+'Источники АУ КВЛ'!M19</f>
        <v>112.09052797999998</v>
      </c>
      <c r="N19" s="173">
        <f>'Источники СтФ КВЛ'!N19+'Источники ДагФ КВЛ'!N19+'Источники КБФ КВЛ'!N19+'Источники СОФ КВЛ'!N19+'Источники КЧФ КВЛ'!N19+'Источники ИнФ КВЛ'!N19+'Источники АУ КВЛ'!N19</f>
        <v>523.96895954814011</v>
      </c>
      <c r="O19" s="174">
        <f>'Источники СтФ КВЛ'!O19+'Источники ДагФ КВЛ'!O19+'Источники КБФ КВЛ'!O19+'Источники СОФ КВЛ'!O19+'Источники КЧФ КВЛ'!O19+'Источники ИнФ КВЛ'!O19+'Источники АУ КВЛ'!O19</f>
        <v>361.05989151999995</v>
      </c>
    </row>
    <row r="20" spans="1:15" ht="15" thickBot="1" x14ac:dyDescent="0.25">
      <c r="A20" s="139" t="s">
        <v>48</v>
      </c>
      <c r="B20" s="140" t="s">
        <v>219</v>
      </c>
      <c r="C20" s="175">
        <f>'Источники СтФ КВЛ'!C20+'Источники ДагФ КВЛ'!C20+'Источники КБФ КВЛ'!C20+'Источники СОФ КВЛ'!C20+'Источники КЧФ КВЛ'!C20+'Источники ИнФ КВЛ'!C20+'Источники АУ КВЛ'!C20</f>
        <v>0</v>
      </c>
      <c r="D20" s="176">
        <f>'Источники СтФ КВЛ'!D20+'Источники ДагФ КВЛ'!D20+'Источники КБФ КВЛ'!D20+'Источники СОФ КВЛ'!D20+'Источники КЧФ КВЛ'!D20+'Источники ИнФ КВЛ'!D20+'Источники АУ КВЛ'!D20</f>
        <v>0</v>
      </c>
      <c r="E20" s="176">
        <f>'Источники СтФ КВЛ'!E20+'Источники ДагФ КВЛ'!E20+'Источники КБФ КВЛ'!E20+'Источники СОФ КВЛ'!E20+'Источники КЧФ КВЛ'!E20+'Источники ИнФ КВЛ'!E20+'Источники АУ КВЛ'!E20</f>
        <v>0</v>
      </c>
      <c r="F20" s="176">
        <f>'Источники СтФ КВЛ'!F20+'Источники ДагФ КВЛ'!F20+'Источники КБФ КВЛ'!F20+'Источники СОФ КВЛ'!F20+'Источники КЧФ КВЛ'!F20+'Источники ИнФ КВЛ'!F20+'Источники АУ КВЛ'!F20</f>
        <v>0</v>
      </c>
      <c r="G20" s="176">
        <f>'Источники СтФ КВЛ'!G20+'Источники ДагФ КВЛ'!G20+'Источники КБФ КВЛ'!G20+'Источники СОФ КВЛ'!G20+'Источники КЧФ КВЛ'!G20+'Источники ИнФ КВЛ'!G20+'Источники АУ КВЛ'!G20</f>
        <v>0</v>
      </c>
      <c r="H20" s="176">
        <f>'Источники СтФ КВЛ'!H20+'Источники ДагФ КВЛ'!H20+'Источники КБФ КВЛ'!H20+'Источники СОФ КВЛ'!H20+'Источники КЧФ КВЛ'!H20+'Источники ИнФ КВЛ'!H20+'Источники АУ КВЛ'!H20</f>
        <v>0</v>
      </c>
      <c r="I20" s="176">
        <f>'Источники СтФ КВЛ'!I20+'Источники ДагФ КВЛ'!I20+'Источники КБФ КВЛ'!I20+'Источники СОФ КВЛ'!I20+'Источники КЧФ КВЛ'!I20+'Источники ИнФ КВЛ'!I20+'Источники АУ КВЛ'!I20</f>
        <v>0</v>
      </c>
      <c r="J20" s="176">
        <f>'Источники СтФ КВЛ'!J20+'Источники ДагФ КВЛ'!J20+'Источники КБФ КВЛ'!J20+'Источники СОФ КВЛ'!J20+'Источники КЧФ КВЛ'!J20+'Источники ИнФ КВЛ'!J20+'Источники АУ КВЛ'!J20</f>
        <v>0</v>
      </c>
      <c r="K20" s="176">
        <f>'Источники СтФ КВЛ'!K20+'Источники ДагФ КВЛ'!K20+'Источники КБФ КВЛ'!K20+'Источники СОФ КВЛ'!K20+'Источники КЧФ КВЛ'!K20+'Источники ИнФ КВЛ'!K20+'Источники АУ КВЛ'!K20</f>
        <v>0</v>
      </c>
      <c r="L20" s="176">
        <f>'Источники СтФ КВЛ'!L20+'Источники ДагФ КВЛ'!L20+'Источники КБФ КВЛ'!L20+'Источники СОФ КВЛ'!L20+'Источники КЧФ КВЛ'!L20+'Источники ИнФ КВЛ'!L20+'Источники АУ КВЛ'!L20</f>
        <v>0</v>
      </c>
      <c r="M20" s="176">
        <f>'Источники СтФ КВЛ'!M20+'Источники ДагФ КВЛ'!M20+'Источники КБФ КВЛ'!M20+'Источники СОФ КВЛ'!M20+'Источники КЧФ КВЛ'!M20+'Источники ИнФ КВЛ'!M20+'Источники АУ КВЛ'!M20</f>
        <v>0</v>
      </c>
      <c r="N20" s="176">
        <f>'Источники СтФ КВЛ'!N20+'Источники ДагФ КВЛ'!N20+'Источники КБФ КВЛ'!N20+'Источники СОФ КВЛ'!N20+'Источники КЧФ КВЛ'!N20+'Источники ИнФ КВЛ'!N20+'Источники АУ КВЛ'!N20</f>
        <v>0</v>
      </c>
      <c r="O20" s="177">
        <f>'Источники СтФ КВЛ'!O20+'Источники ДагФ КВЛ'!O20+'Источники КБФ КВЛ'!O20+'Источники СОФ КВЛ'!O20+'Источники КЧФ КВЛ'!O20+'Источники ИнФ КВЛ'!O20+'Источники АУ КВЛ'!O20</f>
        <v>0</v>
      </c>
    </row>
    <row r="21" spans="1:15" x14ac:dyDescent="0.2">
      <c r="A21" s="141" t="s">
        <v>45</v>
      </c>
      <c r="B21" s="142" t="s">
        <v>220</v>
      </c>
      <c r="C21" s="178">
        <f>'Источники СтФ КВЛ'!C21+'Источники ДагФ КВЛ'!C21+'Источники КБФ КВЛ'!C21+'Источники СОФ КВЛ'!C21+'Источники КЧФ КВЛ'!C21+'Источники ИнФ КВЛ'!C21+'Источники АУ КВЛ'!C21</f>
        <v>0</v>
      </c>
      <c r="D21" s="179">
        <f>'Источники СтФ КВЛ'!D21+'Источники ДагФ КВЛ'!D21+'Источники КБФ КВЛ'!D21+'Источники СОФ КВЛ'!D21+'Источники КЧФ КВЛ'!D21+'Источники ИнФ КВЛ'!D21+'Источники АУ КВЛ'!D21</f>
        <v>0</v>
      </c>
      <c r="E21" s="179">
        <f>'Источники СтФ КВЛ'!E21+'Источники ДагФ КВЛ'!E21+'Источники КБФ КВЛ'!E21+'Источники СОФ КВЛ'!E21+'Источники КЧФ КВЛ'!E21+'Источники ИнФ КВЛ'!E21+'Источники АУ КВЛ'!E21</f>
        <v>0</v>
      </c>
      <c r="F21" s="179">
        <f>'Источники СтФ КВЛ'!F21+'Источники ДагФ КВЛ'!F21+'Источники КБФ КВЛ'!F21+'Источники СОФ КВЛ'!F21+'Источники КЧФ КВЛ'!F21+'Источники ИнФ КВЛ'!F21+'Источники АУ КВЛ'!F21</f>
        <v>0</v>
      </c>
      <c r="G21" s="180">
        <f>'Источники СтФ КВЛ'!G21+'Источники ДагФ КВЛ'!G21+'Источники КБФ КВЛ'!G21+'Источники СОФ КВЛ'!G21+'Источники КЧФ КВЛ'!G21+'Источники ИнФ КВЛ'!G21+'Источники АУ КВЛ'!G21</f>
        <v>0</v>
      </c>
      <c r="H21" s="180">
        <f>'Источники СтФ КВЛ'!H21+'Источники ДагФ КВЛ'!H21+'Источники КБФ КВЛ'!H21+'Источники СОФ КВЛ'!H21+'Источники КЧФ КВЛ'!H21+'Источники ИнФ КВЛ'!H21+'Источники АУ КВЛ'!H21</f>
        <v>0</v>
      </c>
      <c r="I21" s="180">
        <f>'Источники СтФ КВЛ'!I21+'Источники ДагФ КВЛ'!I21+'Источники КБФ КВЛ'!I21+'Источники СОФ КВЛ'!I21+'Источники КЧФ КВЛ'!I21+'Источники ИнФ КВЛ'!I21+'Источники АУ КВЛ'!I21</f>
        <v>0</v>
      </c>
      <c r="J21" s="180">
        <f>'Источники СтФ КВЛ'!J21+'Источники ДагФ КВЛ'!J21+'Источники КБФ КВЛ'!J21+'Источники СОФ КВЛ'!J21+'Источники КЧФ КВЛ'!J21+'Источники ИнФ КВЛ'!J21+'Источники АУ КВЛ'!J21</f>
        <v>0</v>
      </c>
      <c r="K21" s="180">
        <f>'Источники СтФ КВЛ'!K21+'Источники ДагФ КВЛ'!K21+'Источники КБФ КВЛ'!K21+'Источники СОФ КВЛ'!K21+'Источники КЧФ КВЛ'!K21+'Источники ИнФ КВЛ'!K21+'Источники АУ КВЛ'!K21</f>
        <v>0</v>
      </c>
      <c r="L21" s="180">
        <f>'Источники СтФ КВЛ'!L21+'Источники ДагФ КВЛ'!L21+'Источники КБФ КВЛ'!L21+'Источники СОФ КВЛ'!L21+'Источники КЧФ КВЛ'!L21+'Источники ИнФ КВЛ'!L21+'Источники АУ КВЛ'!L21</f>
        <v>0</v>
      </c>
      <c r="M21" s="180">
        <f>'Источники СтФ КВЛ'!M21+'Источники ДагФ КВЛ'!M21+'Источники КБФ КВЛ'!M21+'Источники СОФ КВЛ'!M21+'Источники КЧФ КВЛ'!M21+'Источники ИнФ КВЛ'!M21+'Источники АУ КВЛ'!M21</f>
        <v>0</v>
      </c>
      <c r="N21" s="180">
        <f>'Источники СтФ КВЛ'!N21+'Источники ДагФ КВЛ'!N21+'Источники КБФ КВЛ'!N21+'Источники СОФ КВЛ'!N21+'Источники КЧФ КВЛ'!N21+'Источники ИнФ КВЛ'!N21+'Источники АУ КВЛ'!N21</f>
        <v>0</v>
      </c>
      <c r="O21" s="181">
        <f>'Источники СтФ КВЛ'!O21+'Источники ДагФ КВЛ'!O21+'Источники КБФ КВЛ'!O21+'Источники СОФ КВЛ'!O21+'Источники КЧФ КВЛ'!O21+'Источники ИнФ КВЛ'!O21+'Источники АУ КВЛ'!O21</f>
        <v>0</v>
      </c>
    </row>
    <row r="22" spans="1:15" ht="28.5" x14ac:dyDescent="0.2">
      <c r="A22" s="143" t="s">
        <v>221</v>
      </c>
      <c r="B22" s="144" t="s">
        <v>222</v>
      </c>
      <c r="C22" s="182">
        <f>'Источники СтФ КВЛ'!C22+'Источники ДагФ КВЛ'!C22+'Источники КБФ КВЛ'!C22+'Источники СОФ КВЛ'!C22+'Источники КЧФ КВЛ'!C22+'Источники ИнФ КВЛ'!C22+'Источники АУ КВЛ'!C22</f>
        <v>0</v>
      </c>
      <c r="D22" s="183">
        <f>'Источники СтФ КВЛ'!D22+'Источники ДагФ КВЛ'!D22+'Источники КБФ КВЛ'!D22+'Источники СОФ КВЛ'!D22+'Источники КЧФ КВЛ'!D22+'Источники ИнФ КВЛ'!D22+'Источники АУ КВЛ'!D22</f>
        <v>0</v>
      </c>
      <c r="E22" s="183">
        <f>'Источники СтФ КВЛ'!E22+'Источники ДагФ КВЛ'!E22+'Источники КБФ КВЛ'!E22+'Источники СОФ КВЛ'!E22+'Источники КЧФ КВЛ'!E22+'Источники ИнФ КВЛ'!E22+'Источники АУ КВЛ'!E22</f>
        <v>0</v>
      </c>
      <c r="F22" s="183">
        <f>'Источники СтФ КВЛ'!F22+'Источники ДагФ КВЛ'!F22+'Источники КБФ КВЛ'!F22+'Источники СОФ КВЛ'!F22+'Источники КЧФ КВЛ'!F22+'Источники ИнФ КВЛ'!F22+'Источники АУ КВЛ'!F22</f>
        <v>0</v>
      </c>
      <c r="G22" s="184">
        <f>'Источники СтФ КВЛ'!G22+'Источники ДагФ КВЛ'!G22+'Источники КБФ КВЛ'!G22+'Источники СОФ КВЛ'!G22+'Источники КЧФ КВЛ'!G22+'Источники ИнФ КВЛ'!G22+'Источники АУ КВЛ'!G22</f>
        <v>0</v>
      </c>
      <c r="H22" s="184">
        <f>'Источники СтФ КВЛ'!H22+'Источники ДагФ КВЛ'!H22+'Источники КБФ КВЛ'!H22+'Источники СОФ КВЛ'!H22+'Источники КЧФ КВЛ'!H22+'Источники ИнФ КВЛ'!H22+'Источники АУ КВЛ'!H22</f>
        <v>0</v>
      </c>
      <c r="I22" s="184">
        <f>'Источники СтФ КВЛ'!I22+'Источники ДагФ КВЛ'!I22+'Источники КБФ КВЛ'!I22+'Источники СОФ КВЛ'!I22+'Источники КЧФ КВЛ'!I22+'Источники ИнФ КВЛ'!I22+'Источники АУ КВЛ'!I22</f>
        <v>0</v>
      </c>
      <c r="J22" s="184">
        <f>'Источники СтФ КВЛ'!J22+'Источники ДагФ КВЛ'!J22+'Источники КБФ КВЛ'!J22+'Источники СОФ КВЛ'!J22+'Источники КЧФ КВЛ'!J22+'Источники ИнФ КВЛ'!J22+'Источники АУ КВЛ'!J22</f>
        <v>0</v>
      </c>
      <c r="K22" s="184">
        <f>'Источники СтФ КВЛ'!K22+'Источники ДагФ КВЛ'!K22+'Источники КБФ КВЛ'!K22+'Источники СОФ КВЛ'!K22+'Источники КЧФ КВЛ'!K22+'Источники ИнФ КВЛ'!K22+'Источники АУ КВЛ'!K22</f>
        <v>0</v>
      </c>
      <c r="L22" s="184">
        <f>'Источники СтФ КВЛ'!L22+'Источники ДагФ КВЛ'!L22+'Источники КБФ КВЛ'!L22+'Источники СОФ КВЛ'!L22+'Источники КЧФ КВЛ'!L22+'Источники ИнФ КВЛ'!L22+'Источники АУ КВЛ'!L22</f>
        <v>0</v>
      </c>
      <c r="M22" s="184">
        <f>'Источники СтФ КВЛ'!M22+'Источники ДагФ КВЛ'!M22+'Источники КБФ КВЛ'!M22+'Источники СОФ КВЛ'!M22+'Источники КЧФ КВЛ'!M22+'Источники ИнФ КВЛ'!M22+'Источники АУ КВЛ'!M22</f>
        <v>0</v>
      </c>
      <c r="N22" s="184">
        <f>'Источники СтФ КВЛ'!N22+'Источники ДагФ КВЛ'!N22+'Источники КБФ КВЛ'!N22+'Источники СОФ КВЛ'!N22+'Источники КЧФ КВЛ'!N22+'Источники ИнФ КВЛ'!N22+'Источники АУ КВЛ'!N22</f>
        <v>0</v>
      </c>
      <c r="O22" s="185">
        <f>'Источники СтФ КВЛ'!O22+'Источники ДагФ КВЛ'!O22+'Источники КБФ КВЛ'!O22+'Источники СОФ КВЛ'!O22+'Источники КЧФ КВЛ'!O22+'Источники ИнФ КВЛ'!O22+'Источники АУ КВЛ'!O22</f>
        <v>0</v>
      </c>
    </row>
    <row r="23" spans="1:15" x14ac:dyDescent="0.2">
      <c r="A23" s="143" t="s">
        <v>223</v>
      </c>
      <c r="B23" s="145" t="s">
        <v>224</v>
      </c>
      <c r="C23" s="182">
        <f>'Источники СтФ КВЛ'!C23+'Источники ДагФ КВЛ'!C23+'Источники КБФ КВЛ'!C23+'Источники СОФ КВЛ'!C23+'Источники КЧФ КВЛ'!C23+'Источники ИнФ КВЛ'!C23+'Источники АУ КВЛ'!C23</f>
        <v>0</v>
      </c>
      <c r="D23" s="183">
        <f>'Источники СтФ КВЛ'!D23+'Источники ДагФ КВЛ'!D23+'Источники КБФ КВЛ'!D23+'Источники СОФ КВЛ'!D23+'Источники КЧФ КВЛ'!D23+'Источники ИнФ КВЛ'!D23+'Источники АУ КВЛ'!D23</f>
        <v>0</v>
      </c>
      <c r="E23" s="183">
        <f>'Источники СтФ КВЛ'!E23+'Источники ДагФ КВЛ'!E23+'Источники КБФ КВЛ'!E23+'Источники СОФ КВЛ'!E23+'Источники КЧФ КВЛ'!E23+'Источники ИнФ КВЛ'!E23+'Источники АУ КВЛ'!E23</f>
        <v>0</v>
      </c>
      <c r="F23" s="183">
        <f>'Источники СтФ КВЛ'!F23+'Источники ДагФ КВЛ'!F23+'Источники КБФ КВЛ'!F23+'Источники СОФ КВЛ'!F23+'Источники КЧФ КВЛ'!F23+'Источники ИнФ КВЛ'!F23+'Источники АУ КВЛ'!F23</f>
        <v>0</v>
      </c>
      <c r="G23" s="184">
        <f>'Источники СтФ КВЛ'!G23+'Источники ДагФ КВЛ'!G23+'Источники КБФ КВЛ'!G23+'Источники СОФ КВЛ'!G23+'Источники КЧФ КВЛ'!G23+'Источники ИнФ КВЛ'!G23+'Источники АУ КВЛ'!G23</f>
        <v>0</v>
      </c>
      <c r="H23" s="184">
        <f>'Источники СтФ КВЛ'!H23+'Источники ДагФ КВЛ'!H23+'Источники КБФ КВЛ'!H23+'Источники СОФ КВЛ'!H23+'Источники КЧФ КВЛ'!H23+'Источники ИнФ КВЛ'!H23+'Источники АУ КВЛ'!H23</f>
        <v>0</v>
      </c>
      <c r="I23" s="184">
        <f>'Источники СтФ КВЛ'!I23+'Источники ДагФ КВЛ'!I23+'Источники КБФ КВЛ'!I23+'Источники СОФ КВЛ'!I23+'Источники КЧФ КВЛ'!I23+'Источники ИнФ КВЛ'!I23+'Источники АУ КВЛ'!I23</f>
        <v>0</v>
      </c>
      <c r="J23" s="184">
        <f>'Источники СтФ КВЛ'!J23+'Источники ДагФ КВЛ'!J23+'Источники КБФ КВЛ'!J23+'Источники СОФ КВЛ'!J23+'Источники КЧФ КВЛ'!J23+'Источники ИнФ КВЛ'!J23+'Источники АУ КВЛ'!J23</f>
        <v>0</v>
      </c>
      <c r="K23" s="184">
        <f>'Источники СтФ КВЛ'!K23+'Источники ДагФ КВЛ'!K23+'Источники КБФ КВЛ'!K23+'Источники СОФ КВЛ'!K23+'Источники КЧФ КВЛ'!K23+'Источники ИнФ КВЛ'!K23+'Источники АУ КВЛ'!K23</f>
        <v>0</v>
      </c>
      <c r="L23" s="184">
        <f>'Источники СтФ КВЛ'!L23+'Источники ДагФ КВЛ'!L23+'Источники КБФ КВЛ'!L23+'Источники СОФ КВЛ'!L23+'Источники КЧФ КВЛ'!L23+'Источники ИнФ КВЛ'!L23+'Источники АУ КВЛ'!L23</f>
        <v>0</v>
      </c>
      <c r="M23" s="184">
        <f>'Источники СтФ КВЛ'!M23+'Источники ДагФ КВЛ'!M23+'Источники КБФ КВЛ'!M23+'Источники СОФ КВЛ'!M23+'Источники КЧФ КВЛ'!M23+'Источники ИнФ КВЛ'!M23+'Источники АУ КВЛ'!M23</f>
        <v>0</v>
      </c>
      <c r="N23" s="184">
        <f>'Источники СтФ КВЛ'!N23+'Источники ДагФ КВЛ'!N23+'Источники КБФ КВЛ'!N23+'Источники СОФ КВЛ'!N23+'Источники КЧФ КВЛ'!N23+'Источники ИнФ КВЛ'!N23+'Источники АУ КВЛ'!N23</f>
        <v>0</v>
      </c>
      <c r="O23" s="185">
        <f>'Источники СтФ КВЛ'!O23+'Источники ДагФ КВЛ'!O23+'Источники КБФ КВЛ'!O23+'Источники СОФ КВЛ'!O23+'Источники КЧФ КВЛ'!O23+'Источники ИнФ КВЛ'!O23+'Источники АУ КВЛ'!O23</f>
        <v>0</v>
      </c>
    </row>
    <row r="24" spans="1:15" x14ac:dyDescent="0.2">
      <c r="A24" s="143" t="s">
        <v>225</v>
      </c>
      <c r="B24" s="144" t="s">
        <v>226</v>
      </c>
      <c r="C24" s="182">
        <f>'Источники СтФ КВЛ'!C24+'Источники ДагФ КВЛ'!C24+'Источники КБФ КВЛ'!C24+'Источники СОФ КВЛ'!C24+'Источники КЧФ КВЛ'!C24+'Источники ИнФ КВЛ'!C24+'Источники АУ КВЛ'!C24</f>
        <v>0</v>
      </c>
      <c r="D24" s="183">
        <f>'Источники СтФ КВЛ'!D24+'Источники ДагФ КВЛ'!D24+'Источники КБФ КВЛ'!D24+'Источники СОФ КВЛ'!D24+'Источники КЧФ КВЛ'!D24+'Источники ИнФ КВЛ'!D24+'Источники АУ КВЛ'!D24</f>
        <v>0</v>
      </c>
      <c r="E24" s="183">
        <f>'Источники СтФ КВЛ'!E24+'Источники ДагФ КВЛ'!E24+'Источники КБФ КВЛ'!E24+'Источники СОФ КВЛ'!E24+'Источники КЧФ КВЛ'!E24+'Источники ИнФ КВЛ'!E24+'Источники АУ КВЛ'!E24</f>
        <v>0</v>
      </c>
      <c r="F24" s="183">
        <f>'Источники СтФ КВЛ'!F24+'Источники ДагФ КВЛ'!F24+'Источники КБФ КВЛ'!F24+'Источники СОФ КВЛ'!F24+'Источники КЧФ КВЛ'!F24+'Источники ИнФ КВЛ'!F24+'Источники АУ КВЛ'!F24</f>
        <v>61.580898561363199</v>
      </c>
      <c r="G24" s="184">
        <f>'Источники СтФ КВЛ'!G24+'Источники ДагФ КВЛ'!G24+'Источники КБФ КВЛ'!G24+'Источники СОФ КВЛ'!G24+'Источники КЧФ КВЛ'!G24+'Источники ИнФ КВЛ'!G24+'Источники АУ КВЛ'!G24</f>
        <v>102.25503182999999</v>
      </c>
      <c r="H24" s="184">
        <f>'Источники СтФ КВЛ'!H24+'Источники ДагФ КВЛ'!H24+'Источники КБФ КВЛ'!H24+'Источники СОФ КВЛ'!H24+'Источники КЧФ КВЛ'!H24+'Источники ИнФ КВЛ'!H24+'Источники АУ КВЛ'!H24</f>
        <v>33.423609768359903</v>
      </c>
      <c r="I24" s="184">
        <f>'Источники СтФ КВЛ'!I24+'Источники ДагФ КВЛ'!I24+'Источники КБФ КВЛ'!I24+'Источники СОФ КВЛ'!I24+'Источники КЧФ КВЛ'!I24+'Источники ИнФ КВЛ'!I24+'Источники АУ КВЛ'!I24</f>
        <v>34.658479479999997</v>
      </c>
      <c r="J24" s="184">
        <f>'Источники СтФ КВЛ'!J24+'Источники ДагФ КВЛ'!J24+'Источники КБФ КВЛ'!J24+'Источники СОФ КВЛ'!J24+'Источники КЧФ КВЛ'!J24+'Источники ИнФ КВЛ'!J24+'Источники АУ КВЛ'!J24</f>
        <v>5</v>
      </c>
      <c r="K24" s="184">
        <f>'Источники СтФ КВЛ'!K24+'Источники ДагФ КВЛ'!K24+'Источники КБФ КВЛ'!K24+'Источники СОФ КВЛ'!K24+'Источники КЧФ КВЛ'!K24+'Источники ИнФ КВЛ'!K24+'Источники АУ КВЛ'!K24</f>
        <v>14.103205170000003</v>
      </c>
      <c r="L24" s="184">
        <f>'Источники СтФ КВЛ'!L24+'Источники ДагФ КВЛ'!L24+'Источники КБФ КВЛ'!L24+'Источники СОФ КВЛ'!L24+'Источники КЧФ КВЛ'!L24+'Источники ИнФ КВЛ'!L24+'Источники АУ КВЛ'!L24</f>
        <v>23.1572887930033</v>
      </c>
      <c r="M24" s="184">
        <f>'Источники СтФ КВЛ'!M24+'Источники ДагФ КВЛ'!M24+'Источники КБФ КВЛ'!M24+'Источники СОФ КВЛ'!M24+'Источники КЧФ КВЛ'!M24+'Источники ИнФ КВЛ'!M24+'Источники АУ КВЛ'!M24</f>
        <v>39.038463050000004</v>
      </c>
      <c r="N24" s="184">
        <f>'Источники СтФ КВЛ'!N24+'Источники ДагФ КВЛ'!N24+'Источники КБФ КВЛ'!N24+'Источники СОФ КВЛ'!N24+'Источники КЧФ КВЛ'!N24+'Источники ИнФ КВЛ'!N24+'Источники АУ КВЛ'!N24</f>
        <v>0</v>
      </c>
      <c r="O24" s="185">
        <f>'Источники СтФ КВЛ'!O24+'Источники ДагФ КВЛ'!O24+'Источники КБФ КВЛ'!O24+'Источники СОФ КВЛ'!O24+'Источники КЧФ КВЛ'!O24+'Источники ИнФ КВЛ'!O24+'Источники АУ КВЛ'!O24</f>
        <v>14.45488413</v>
      </c>
    </row>
    <row r="25" spans="1:15" x14ac:dyDescent="0.2">
      <c r="A25" s="143" t="s">
        <v>227</v>
      </c>
      <c r="B25" s="145" t="s">
        <v>228</v>
      </c>
      <c r="C25" s="182">
        <f>'Источники СтФ КВЛ'!C25+'Источники ДагФ КВЛ'!C25+'Источники КБФ КВЛ'!C25+'Источники СОФ КВЛ'!C25+'Источники КЧФ КВЛ'!C25+'Источники ИнФ КВЛ'!C25+'Источники АУ КВЛ'!C25</f>
        <v>0</v>
      </c>
      <c r="D25" s="183">
        <f>'Источники СтФ КВЛ'!D25+'Источники ДагФ КВЛ'!D25+'Источники КБФ КВЛ'!D25+'Источники СОФ КВЛ'!D25+'Источники КЧФ КВЛ'!D25+'Источники ИнФ КВЛ'!D25+'Источники АУ КВЛ'!D25</f>
        <v>0</v>
      </c>
      <c r="E25" s="183">
        <f>'Источники СтФ КВЛ'!E25+'Источники ДагФ КВЛ'!E25+'Источники КБФ КВЛ'!E25+'Источники СОФ КВЛ'!E25+'Источники КЧФ КВЛ'!E25+'Источники ИнФ КВЛ'!E25+'Источники АУ КВЛ'!E25</f>
        <v>0</v>
      </c>
      <c r="F25" s="183">
        <f>'Источники СтФ КВЛ'!F25+'Источники ДагФ КВЛ'!F25+'Источники КБФ КВЛ'!F25+'Источники СОФ КВЛ'!F25+'Источники КЧФ КВЛ'!F25+'Источники ИнФ КВЛ'!F25+'Источники АУ КВЛ'!F25</f>
        <v>0</v>
      </c>
      <c r="G25" s="184">
        <f>'Источники СтФ КВЛ'!G25+'Источники ДагФ КВЛ'!G25+'Источники КБФ КВЛ'!G25+'Источники СОФ КВЛ'!G25+'Источники КЧФ КВЛ'!G25+'Источники ИнФ КВЛ'!G25+'Источники АУ КВЛ'!G25</f>
        <v>0</v>
      </c>
      <c r="H25" s="184">
        <f>'Источники СтФ КВЛ'!H25+'Источники ДагФ КВЛ'!H25+'Источники КБФ КВЛ'!H25+'Источники СОФ КВЛ'!H25+'Источники КЧФ КВЛ'!H25+'Источники ИнФ КВЛ'!H25+'Источники АУ КВЛ'!H25</f>
        <v>0</v>
      </c>
      <c r="I25" s="184">
        <f>'Источники СтФ КВЛ'!I25+'Источники ДагФ КВЛ'!I25+'Источники КБФ КВЛ'!I25+'Источники СОФ КВЛ'!I25+'Источники КЧФ КВЛ'!I25+'Источники ИнФ КВЛ'!I25+'Источники АУ КВЛ'!I25</f>
        <v>0</v>
      </c>
      <c r="J25" s="184">
        <f>'Источники СтФ КВЛ'!J25+'Источники ДагФ КВЛ'!J25+'Источники КБФ КВЛ'!J25+'Источники СОФ КВЛ'!J25+'Источники КЧФ КВЛ'!J25+'Источники ИнФ КВЛ'!J25+'Источники АУ КВЛ'!J25</f>
        <v>0</v>
      </c>
      <c r="K25" s="184">
        <f>'Источники СтФ КВЛ'!K25+'Источники ДагФ КВЛ'!K25+'Источники КБФ КВЛ'!K25+'Источники СОФ КВЛ'!K25+'Источники КЧФ КВЛ'!K25+'Источники ИнФ КВЛ'!K25+'Источники АУ КВЛ'!K25</f>
        <v>0</v>
      </c>
      <c r="L25" s="184">
        <f>'Источники СтФ КВЛ'!L25+'Источники ДагФ КВЛ'!L25+'Источники КБФ КВЛ'!L25+'Источники СОФ КВЛ'!L25+'Источники КЧФ КВЛ'!L25+'Источники ИнФ КВЛ'!L25+'Источники АУ КВЛ'!L25</f>
        <v>0</v>
      </c>
      <c r="M25" s="184">
        <f>'Источники СтФ КВЛ'!M25+'Источники ДагФ КВЛ'!M25+'Источники КБФ КВЛ'!M25+'Источники СОФ КВЛ'!M25+'Источники КЧФ КВЛ'!M25+'Источники ИнФ КВЛ'!M25+'Источники АУ КВЛ'!M25</f>
        <v>0</v>
      </c>
      <c r="N25" s="184">
        <f>'Источники СтФ КВЛ'!N25+'Источники ДагФ КВЛ'!N25+'Источники КБФ КВЛ'!N25+'Источники СОФ КВЛ'!N25+'Источники КЧФ КВЛ'!N25+'Источники ИнФ КВЛ'!N25+'Источники АУ КВЛ'!N25</f>
        <v>0</v>
      </c>
      <c r="O25" s="185">
        <f>'Источники СтФ КВЛ'!O25+'Источники ДагФ КВЛ'!O25+'Источники КБФ КВЛ'!O25+'Источники СОФ КВЛ'!O25+'Источники КЧФ КВЛ'!O25+'Источники ИнФ КВЛ'!O25+'Источники АУ КВЛ'!O25</f>
        <v>0</v>
      </c>
    </row>
    <row r="26" spans="1:15" x14ac:dyDescent="0.2">
      <c r="A26" s="143"/>
      <c r="B26" s="146" t="s">
        <v>229</v>
      </c>
      <c r="C26" s="182">
        <f>'Источники СтФ КВЛ'!C26+'Источники ДагФ КВЛ'!C26+'Источники КБФ КВЛ'!C26+'Источники СОФ КВЛ'!C26+'Источники КЧФ КВЛ'!C26+'Источники ИнФ КВЛ'!C26+'Источники АУ КВЛ'!C26</f>
        <v>0</v>
      </c>
      <c r="D26" s="183">
        <f>'Источники СтФ КВЛ'!D26+'Источники ДагФ КВЛ'!D26+'Источники КБФ КВЛ'!D26+'Источники СОФ КВЛ'!D26+'Источники КЧФ КВЛ'!D26+'Источники ИнФ КВЛ'!D26+'Источники АУ КВЛ'!D26</f>
        <v>0</v>
      </c>
      <c r="E26" s="183">
        <f>'Источники СтФ КВЛ'!E26+'Источники ДагФ КВЛ'!E26+'Источники КБФ КВЛ'!E26+'Источники СОФ КВЛ'!E26+'Источники КЧФ КВЛ'!E26+'Источники ИнФ КВЛ'!E26+'Источники АУ КВЛ'!E26</f>
        <v>0</v>
      </c>
      <c r="F26" s="183">
        <f>'Источники СтФ КВЛ'!F26+'Источники ДагФ КВЛ'!F26+'Источники КБФ КВЛ'!F26+'Источники СОФ КВЛ'!F26+'Источники КЧФ КВЛ'!F26+'Источники ИнФ КВЛ'!F26+'Источники АУ КВЛ'!F26</f>
        <v>0</v>
      </c>
      <c r="G26" s="184">
        <f>'Источники СтФ КВЛ'!G26+'Источники ДагФ КВЛ'!G26+'Источники КБФ КВЛ'!G26+'Источники СОФ КВЛ'!G26+'Источники КЧФ КВЛ'!G26+'Источники ИнФ КВЛ'!G26+'Источники АУ КВЛ'!G26</f>
        <v>0</v>
      </c>
      <c r="H26" s="184">
        <f>'Источники СтФ КВЛ'!H26+'Источники ДагФ КВЛ'!H26+'Источники КБФ КВЛ'!H26+'Источники СОФ КВЛ'!H26+'Источники КЧФ КВЛ'!H26+'Источники ИнФ КВЛ'!H26+'Источники АУ КВЛ'!H26</f>
        <v>0</v>
      </c>
      <c r="I26" s="184">
        <f>'Источники СтФ КВЛ'!I26+'Источники ДагФ КВЛ'!I26+'Источники КБФ КВЛ'!I26+'Источники СОФ КВЛ'!I26+'Источники КЧФ КВЛ'!I26+'Источники ИнФ КВЛ'!I26+'Источники АУ КВЛ'!I26</f>
        <v>0</v>
      </c>
      <c r="J26" s="184">
        <f>'Источники СтФ КВЛ'!J26+'Источники ДагФ КВЛ'!J26+'Источники КБФ КВЛ'!J26+'Источники СОФ КВЛ'!J26+'Источники КЧФ КВЛ'!J26+'Источники ИнФ КВЛ'!J26+'Источники АУ КВЛ'!J26</f>
        <v>0</v>
      </c>
      <c r="K26" s="184">
        <f>'Источники СтФ КВЛ'!K26+'Источники ДагФ КВЛ'!K26+'Источники КБФ КВЛ'!K26+'Источники СОФ КВЛ'!K26+'Источники КЧФ КВЛ'!K26+'Источники ИнФ КВЛ'!K26+'Источники АУ КВЛ'!K26</f>
        <v>0</v>
      </c>
      <c r="L26" s="184">
        <f>'Источники СтФ КВЛ'!L26+'Источники ДагФ КВЛ'!L26+'Источники КБФ КВЛ'!L26+'Источники СОФ КВЛ'!L26+'Источники КЧФ КВЛ'!L26+'Источники ИнФ КВЛ'!L26+'Источники АУ КВЛ'!L26</f>
        <v>0</v>
      </c>
      <c r="M26" s="184">
        <f>'Источники СтФ КВЛ'!M26+'Источники ДагФ КВЛ'!M26+'Источники КБФ КВЛ'!M26+'Источники СОФ КВЛ'!M26+'Источники КЧФ КВЛ'!M26+'Источники ИнФ КВЛ'!M26+'Источники АУ КВЛ'!M26</f>
        <v>0</v>
      </c>
      <c r="N26" s="184">
        <f>'Источники СтФ КВЛ'!N26+'Источники ДагФ КВЛ'!N26+'Источники КБФ КВЛ'!N26+'Источники СОФ КВЛ'!N26+'Источники КЧФ КВЛ'!N26+'Источники ИнФ КВЛ'!N26+'Источники АУ КВЛ'!N26</f>
        <v>0</v>
      </c>
      <c r="O26" s="185">
        <f>'Источники СтФ КВЛ'!O26+'Источники ДагФ КВЛ'!O26+'Источники КБФ КВЛ'!O26+'Источники СОФ КВЛ'!O26+'Источники КЧФ КВЛ'!O26+'Источники ИнФ КВЛ'!O26+'Источники АУ КВЛ'!O26</f>
        <v>0</v>
      </c>
    </row>
    <row r="27" spans="1:15" x14ac:dyDescent="0.2">
      <c r="A27" s="143" t="s">
        <v>230</v>
      </c>
      <c r="B27" s="145" t="s">
        <v>231</v>
      </c>
      <c r="C27" s="182">
        <f>'Источники СтФ КВЛ'!C27+'Источники ДагФ КВЛ'!C27+'Источники КБФ КВЛ'!C27+'Источники СОФ КВЛ'!C27+'Источники КЧФ КВЛ'!C27+'Источники ИнФ КВЛ'!C27+'Источники АУ КВЛ'!C27</f>
        <v>0</v>
      </c>
      <c r="D27" s="183">
        <f>'Источники СтФ КВЛ'!D27+'Источники ДагФ КВЛ'!D27+'Источники КБФ КВЛ'!D27+'Источники СОФ КВЛ'!D27+'Источники КЧФ КВЛ'!D27+'Источники ИнФ КВЛ'!D27+'Источники АУ КВЛ'!D27</f>
        <v>0</v>
      </c>
      <c r="E27" s="183">
        <f>'Источники СтФ КВЛ'!E27+'Источники ДагФ КВЛ'!E27+'Источники КБФ КВЛ'!E27+'Источники СОФ КВЛ'!E27+'Источники КЧФ КВЛ'!E27+'Источники ИнФ КВЛ'!E27+'Источники АУ КВЛ'!E27</f>
        <v>0</v>
      </c>
      <c r="F27" s="183">
        <f>'Источники СтФ КВЛ'!F27+'Источники ДагФ КВЛ'!F27+'Источники КБФ КВЛ'!F27+'Источники СОФ КВЛ'!F27+'Источники КЧФ КВЛ'!F27+'Источники ИнФ КВЛ'!F27+'Источники АУ КВЛ'!F27</f>
        <v>0</v>
      </c>
      <c r="G27" s="184">
        <f>'Источники СтФ КВЛ'!G27+'Источники ДагФ КВЛ'!G27+'Источники КБФ КВЛ'!G27+'Источники СОФ КВЛ'!G27+'Источники КЧФ КВЛ'!G27+'Источники ИнФ КВЛ'!G27+'Источники АУ КВЛ'!G27</f>
        <v>0</v>
      </c>
      <c r="H27" s="184">
        <f>'Источники СтФ КВЛ'!H27+'Источники ДагФ КВЛ'!H27+'Источники КБФ КВЛ'!H27+'Источники СОФ КВЛ'!H27+'Источники КЧФ КВЛ'!H27+'Источники ИнФ КВЛ'!H27+'Источники АУ КВЛ'!H27</f>
        <v>0</v>
      </c>
      <c r="I27" s="184">
        <f>'Источники СтФ КВЛ'!I27+'Источники ДагФ КВЛ'!I27+'Источники КБФ КВЛ'!I27+'Источники СОФ КВЛ'!I27+'Источники КЧФ КВЛ'!I27+'Источники ИнФ КВЛ'!I27+'Источники АУ КВЛ'!I27</f>
        <v>0</v>
      </c>
      <c r="J27" s="184">
        <f>'Источники СтФ КВЛ'!J27+'Источники ДагФ КВЛ'!J27+'Источники КБФ КВЛ'!J27+'Источники СОФ КВЛ'!J27+'Источники КЧФ КВЛ'!J27+'Источники ИнФ КВЛ'!J27+'Источники АУ КВЛ'!J27</f>
        <v>0</v>
      </c>
      <c r="K27" s="184">
        <f>'Источники СтФ КВЛ'!K27+'Источники ДагФ КВЛ'!K27+'Источники КБФ КВЛ'!K27+'Источники СОФ КВЛ'!K27+'Источники КЧФ КВЛ'!K27+'Источники ИнФ КВЛ'!K27+'Источники АУ КВЛ'!K27</f>
        <v>0</v>
      </c>
      <c r="L27" s="184">
        <f>'Источники СтФ КВЛ'!L27+'Источники ДагФ КВЛ'!L27+'Источники КБФ КВЛ'!L27+'Источники СОФ КВЛ'!L27+'Источники КЧФ КВЛ'!L27+'Источники ИнФ КВЛ'!L27+'Источники АУ КВЛ'!L27</f>
        <v>0</v>
      </c>
      <c r="M27" s="184">
        <f>'Источники СтФ КВЛ'!M27+'Источники ДагФ КВЛ'!M27+'Источники КБФ КВЛ'!M27+'Источники СОФ КВЛ'!M27+'Источники КЧФ КВЛ'!M27+'Источники ИнФ КВЛ'!M27+'Источники АУ КВЛ'!M27</f>
        <v>0</v>
      </c>
      <c r="N27" s="184">
        <f>'Источники СтФ КВЛ'!N27+'Источники ДагФ КВЛ'!N27+'Источники КБФ КВЛ'!N27+'Источники СОФ КВЛ'!N27+'Источники КЧФ КВЛ'!N27+'Источники ИнФ КВЛ'!N27+'Источники АУ КВЛ'!N27</f>
        <v>0</v>
      </c>
      <c r="O27" s="185">
        <f>'Источники СтФ КВЛ'!O27+'Источники ДагФ КВЛ'!O27+'Источники КБФ КВЛ'!O27+'Источники СОФ КВЛ'!O27+'Источники КЧФ КВЛ'!O27+'Источники ИнФ КВЛ'!O27+'Источники АУ КВЛ'!O27</f>
        <v>0</v>
      </c>
    </row>
    <row r="28" spans="1:15" x14ac:dyDescent="0.2">
      <c r="A28" s="143"/>
      <c r="B28" s="146" t="s">
        <v>229</v>
      </c>
      <c r="C28" s="182">
        <f>'Источники СтФ КВЛ'!C28+'Источники ДагФ КВЛ'!C28+'Источники КБФ КВЛ'!C28+'Источники СОФ КВЛ'!C28+'Источники КЧФ КВЛ'!C28+'Источники ИнФ КВЛ'!C28+'Источники АУ КВЛ'!C28</f>
        <v>0</v>
      </c>
      <c r="D28" s="183">
        <f>'Источники СтФ КВЛ'!D28+'Источники ДагФ КВЛ'!D28+'Источники КБФ КВЛ'!D28+'Источники СОФ КВЛ'!D28+'Источники КЧФ КВЛ'!D28+'Источники ИнФ КВЛ'!D28+'Источники АУ КВЛ'!D28</f>
        <v>0</v>
      </c>
      <c r="E28" s="183">
        <f>'Источники СтФ КВЛ'!E28+'Источники ДагФ КВЛ'!E28+'Источники КБФ КВЛ'!E28+'Источники СОФ КВЛ'!E28+'Источники КЧФ КВЛ'!E28+'Источники ИнФ КВЛ'!E28+'Источники АУ КВЛ'!E28</f>
        <v>0</v>
      </c>
      <c r="F28" s="183">
        <f>'Источники СтФ КВЛ'!F28+'Источники ДагФ КВЛ'!F28+'Источники КБФ КВЛ'!F28+'Источники СОФ КВЛ'!F28+'Источники КЧФ КВЛ'!F28+'Источники ИнФ КВЛ'!F28+'Источники АУ КВЛ'!F28</f>
        <v>0</v>
      </c>
      <c r="G28" s="184">
        <f>'Источники СтФ КВЛ'!G28+'Источники ДагФ КВЛ'!G28+'Источники КБФ КВЛ'!G28+'Источники СОФ КВЛ'!G28+'Источники КЧФ КВЛ'!G28+'Источники ИнФ КВЛ'!G28+'Источники АУ КВЛ'!G28</f>
        <v>0</v>
      </c>
      <c r="H28" s="184">
        <f>'Источники СтФ КВЛ'!H28+'Источники ДагФ КВЛ'!H28+'Источники КБФ КВЛ'!H28+'Источники СОФ КВЛ'!H28+'Источники КЧФ КВЛ'!H28+'Источники ИнФ КВЛ'!H28+'Источники АУ КВЛ'!H28</f>
        <v>0</v>
      </c>
      <c r="I28" s="184">
        <f>'Источники СтФ КВЛ'!I28+'Источники ДагФ КВЛ'!I28+'Источники КБФ КВЛ'!I28+'Источники СОФ КВЛ'!I28+'Источники КЧФ КВЛ'!I28+'Источники ИнФ КВЛ'!I28+'Источники АУ КВЛ'!I28</f>
        <v>0</v>
      </c>
      <c r="J28" s="184">
        <f>'Источники СтФ КВЛ'!J28+'Источники ДагФ КВЛ'!J28+'Источники КБФ КВЛ'!J28+'Источники СОФ КВЛ'!J28+'Источники КЧФ КВЛ'!J28+'Источники ИнФ КВЛ'!J28+'Источники АУ КВЛ'!J28</f>
        <v>0</v>
      </c>
      <c r="K28" s="184">
        <f>'Источники СтФ КВЛ'!K28+'Источники ДагФ КВЛ'!K28+'Источники КБФ КВЛ'!K28+'Источники СОФ КВЛ'!K28+'Источники КЧФ КВЛ'!K28+'Источники ИнФ КВЛ'!K28+'Источники АУ КВЛ'!K28</f>
        <v>0</v>
      </c>
      <c r="L28" s="184">
        <f>'Источники СтФ КВЛ'!L28+'Источники ДагФ КВЛ'!L28+'Источники КБФ КВЛ'!L28+'Источники СОФ КВЛ'!L28+'Источники КЧФ КВЛ'!L28+'Источники ИнФ КВЛ'!L28+'Источники АУ КВЛ'!L28</f>
        <v>0</v>
      </c>
      <c r="M28" s="184">
        <f>'Источники СтФ КВЛ'!M28+'Источники ДагФ КВЛ'!M28+'Источники КБФ КВЛ'!M28+'Источники СОФ КВЛ'!M28+'Источники КЧФ КВЛ'!M28+'Источники ИнФ КВЛ'!M28+'Источники АУ КВЛ'!M28</f>
        <v>0</v>
      </c>
      <c r="N28" s="184">
        <f>'Источники СтФ КВЛ'!N28+'Источники ДагФ КВЛ'!N28+'Источники КБФ КВЛ'!N28+'Источники СОФ КВЛ'!N28+'Источники КЧФ КВЛ'!N28+'Источники ИнФ КВЛ'!N28+'Источники АУ КВЛ'!N28</f>
        <v>0</v>
      </c>
      <c r="O28" s="185">
        <f>'Источники СтФ КВЛ'!O28+'Источники ДагФ КВЛ'!O28+'Источники КБФ КВЛ'!O28+'Источники СОФ КВЛ'!O28+'Источники КЧФ КВЛ'!O28+'Источники ИнФ КВЛ'!O28+'Источники АУ КВЛ'!O28</f>
        <v>0</v>
      </c>
    </row>
    <row r="29" spans="1:15" x14ac:dyDescent="0.2">
      <c r="A29" s="143" t="s">
        <v>232</v>
      </c>
      <c r="B29" s="145" t="s">
        <v>233</v>
      </c>
      <c r="C29" s="182">
        <f>'Источники СтФ КВЛ'!C29+'Источники ДагФ КВЛ'!C29+'Источники КБФ КВЛ'!C29+'Источники СОФ КВЛ'!C29+'Источники КЧФ КВЛ'!C29+'Источники ИнФ КВЛ'!C29+'Источники АУ КВЛ'!C29</f>
        <v>0</v>
      </c>
      <c r="D29" s="183">
        <f>'Источники СтФ КВЛ'!D29+'Источники ДагФ КВЛ'!D29+'Источники КБФ КВЛ'!D29+'Источники СОФ КВЛ'!D29+'Источники КЧФ КВЛ'!D29+'Источники ИнФ КВЛ'!D29+'Источники АУ КВЛ'!D29</f>
        <v>0</v>
      </c>
      <c r="E29" s="183">
        <f>'Источники СтФ КВЛ'!E29+'Источники ДагФ КВЛ'!E29+'Источники КБФ КВЛ'!E29+'Источники СОФ КВЛ'!E29+'Источники КЧФ КВЛ'!E29+'Источники ИнФ КВЛ'!E29+'Источники АУ КВЛ'!E29</f>
        <v>0</v>
      </c>
      <c r="F29" s="183">
        <f>'Источники СтФ КВЛ'!F29+'Источники ДагФ КВЛ'!F29+'Источники КБФ КВЛ'!F29+'Источники СОФ КВЛ'!F29+'Источники КЧФ КВЛ'!F29+'Источники ИнФ КВЛ'!F29+'Источники АУ КВЛ'!F29</f>
        <v>0</v>
      </c>
      <c r="G29" s="184">
        <f>'Источники СтФ КВЛ'!G29+'Источники ДагФ КВЛ'!G29+'Источники КБФ КВЛ'!G29+'Источники СОФ КВЛ'!G29+'Источники КЧФ КВЛ'!G29+'Источники ИнФ КВЛ'!G29+'Источники АУ КВЛ'!G29</f>
        <v>0</v>
      </c>
      <c r="H29" s="184">
        <f>'Источники СтФ КВЛ'!H29+'Источники ДагФ КВЛ'!H29+'Источники КБФ КВЛ'!H29+'Источники СОФ КВЛ'!H29+'Источники КЧФ КВЛ'!H29+'Источники ИнФ КВЛ'!H29+'Источники АУ КВЛ'!H29</f>
        <v>0</v>
      </c>
      <c r="I29" s="184">
        <f>'Источники СтФ КВЛ'!I29+'Источники ДагФ КВЛ'!I29+'Источники КБФ КВЛ'!I29+'Источники СОФ КВЛ'!I29+'Источники КЧФ КВЛ'!I29+'Источники ИнФ КВЛ'!I29+'Источники АУ КВЛ'!I29</f>
        <v>0</v>
      </c>
      <c r="J29" s="184">
        <f>'Источники СтФ КВЛ'!J29+'Источники ДагФ КВЛ'!J29+'Источники КБФ КВЛ'!J29+'Источники СОФ КВЛ'!J29+'Источники КЧФ КВЛ'!J29+'Источники ИнФ КВЛ'!J29+'Источники АУ КВЛ'!J29</f>
        <v>0</v>
      </c>
      <c r="K29" s="184">
        <f>'Источники СтФ КВЛ'!K29+'Источники ДагФ КВЛ'!K29+'Источники КБФ КВЛ'!K29+'Источники СОФ КВЛ'!K29+'Источники КЧФ КВЛ'!K29+'Источники ИнФ КВЛ'!K29+'Источники АУ КВЛ'!K29</f>
        <v>0</v>
      </c>
      <c r="L29" s="184">
        <f>'Источники СтФ КВЛ'!L29+'Источники ДагФ КВЛ'!L29+'Источники КБФ КВЛ'!L29+'Источники СОФ КВЛ'!L29+'Источники КЧФ КВЛ'!L29+'Источники ИнФ КВЛ'!L29+'Источники АУ КВЛ'!L29</f>
        <v>0</v>
      </c>
      <c r="M29" s="184">
        <f>'Источники СтФ КВЛ'!M29+'Источники ДагФ КВЛ'!M29+'Источники КБФ КВЛ'!M29+'Источники СОФ КВЛ'!M29+'Источники КЧФ КВЛ'!M29+'Источники ИнФ КВЛ'!M29+'Источники АУ КВЛ'!M29</f>
        <v>0</v>
      </c>
      <c r="N29" s="184">
        <f>'Источники СтФ КВЛ'!N29+'Источники ДагФ КВЛ'!N29+'Источники КБФ КВЛ'!N29+'Источники СОФ КВЛ'!N29+'Источники КЧФ КВЛ'!N29+'Источники ИнФ КВЛ'!N29+'Источники АУ КВЛ'!N29</f>
        <v>0</v>
      </c>
      <c r="O29" s="185">
        <f>'Источники СтФ КВЛ'!O29+'Источники ДагФ КВЛ'!O29+'Источники КБФ КВЛ'!O29+'Источники СОФ КВЛ'!O29+'Источники КЧФ КВЛ'!O29+'Источники ИнФ КВЛ'!O29+'Источники АУ КВЛ'!O29</f>
        <v>0</v>
      </c>
    </row>
    <row r="30" spans="1:15" x14ac:dyDescent="0.2">
      <c r="A30" s="143" t="s">
        <v>46</v>
      </c>
      <c r="B30" s="145" t="s">
        <v>234</v>
      </c>
      <c r="C30" s="182">
        <f>'Источники СтФ КВЛ'!C30+'Источники ДагФ КВЛ'!C30+'Источники КБФ КВЛ'!C30+'Источники СОФ КВЛ'!C30+'Источники КЧФ КВЛ'!C30+'Источники ИнФ КВЛ'!C30+'Источники АУ КВЛ'!C30</f>
        <v>0</v>
      </c>
      <c r="D30" s="183">
        <f>'Источники СтФ КВЛ'!D30+'Источники ДагФ КВЛ'!D30+'Источники КБФ КВЛ'!D30+'Источники СОФ КВЛ'!D30+'Источники КЧФ КВЛ'!D30+'Источники ИнФ КВЛ'!D30+'Источники АУ КВЛ'!D30</f>
        <v>0</v>
      </c>
      <c r="E30" s="183">
        <f>'Источники СтФ КВЛ'!E30+'Источники ДагФ КВЛ'!E30+'Источники КБФ КВЛ'!E30+'Источники СОФ КВЛ'!E30+'Источники КЧФ КВЛ'!E30+'Источники ИнФ КВЛ'!E30+'Источники АУ КВЛ'!E30</f>
        <v>0</v>
      </c>
      <c r="F30" s="183">
        <f>'Источники СтФ КВЛ'!F30+'Источники ДагФ КВЛ'!F30+'Источники КБФ КВЛ'!F30+'Источники СОФ КВЛ'!F30+'Источники КЧФ КВЛ'!F30+'Источники ИнФ КВЛ'!F30+'Источники АУ КВЛ'!F30</f>
        <v>0</v>
      </c>
      <c r="G30" s="184">
        <f>'Источники СтФ КВЛ'!G30+'Источники ДагФ КВЛ'!G30+'Источники КБФ КВЛ'!G30+'Источники СОФ КВЛ'!G30+'Источники КЧФ КВЛ'!G30+'Источники ИнФ КВЛ'!G30+'Источники АУ КВЛ'!G30</f>
        <v>203.91610305728813</v>
      </c>
      <c r="H30" s="184">
        <f>'Источники СтФ КВЛ'!H30+'Источники ДагФ КВЛ'!H30+'Источники КБФ КВЛ'!H30+'Источники СОФ КВЛ'!H30+'Источники КЧФ КВЛ'!H30+'Источники ИнФ КВЛ'!H30+'Источники АУ КВЛ'!H30</f>
        <v>0</v>
      </c>
      <c r="I30" s="184">
        <f>'Источники СтФ КВЛ'!I30+'Источники ДагФ КВЛ'!I30+'Источники КБФ КВЛ'!I30+'Источники СОФ КВЛ'!I30+'Источники КЧФ КВЛ'!I30+'Источники ИнФ КВЛ'!I30+'Источники АУ КВЛ'!I30</f>
        <v>81.523266280400009</v>
      </c>
      <c r="J30" s="184">
        <f>'Источники СтФ КВЛ'!J30+'Источники ДагФ КВЛ'!J30+'Источники КБФ КВЛ'!J30+'Источники СОФ КВЛ'!J30+'Источники КЧФ КВЛ'!J30+'Источники ИнФ КВЛ'!J30+'Источники АУ КВЛ'!J30</f>
        <v>0</v>
      </c>
      <c r="K30" s="184">
        <f>'Источники СтФ КВЛ'!K30+'Источники ДагФ КВЛ'!K30+'Источники КБФ КВЛ'!K30+'Источники СОФ КВЛ'!K30+'Источники КЧФ КВЛ'!K30+'Источники ИнФ КВЛ'!K30+'Источники АУ КВЛ'!K30</f>
        <v>50.41777743960003</v>
      </c>
      <c r="L30" s="184">
        <f>'Источники СтФ КВЛ'!L30+'Источники ДагФ КВЛ'!L30+'Источники КБФ КВЛ'!L30+'Источники СОФ КВЛ'!L30+'Источники КЧФ КВЛ'!L30+'Источники ИнФ КВЛ'!L30+'Источники АУ КВЛ'!L30</f>
        <v>0</v>
      </c>
      <c r="M30" s="184">
        <f>'Источники СтФ КВЛ'!M30+'Источники ДагФ КВЛ'!M30+'Источники КБФ КВЛ'!M30+'Источники СОФ КВЛ'!M30+'Источники КЧФ КВЛ'!M30+'Источники ИнФ КВЛ'!M30+'Источники АУ КВЛ'!M30</f>
        <v>71.975059337288087</v>
      </c>
      <c r="N30" s="184">
        <f>'Источники СтФ КВЛ'!N30+'Источники ДагФ КВЛ'!N30+'Источники КБФ КВЛ'!N30+'Источники СОФ КВЛ'!N30+'Источники КЧФ КВЛ'!N30+'Источники ИнФ КВЛ'!N30+'Источники АУ КВЛ'!N30</f>
        <v>0</v>
      </c>
      <c r="O30" s="185">
        <f>'Источники СтФ КВЛ'!O30+'Источники ДагФ КВЛ'!O30+'Источники КБФ КВЛ'!O30+'Источники СОФ КВЛ'!O30+'Источники КЧФ КВЛ'!O30+'Источники ИнФ КВЛ'!O30+'Источники АУ КВЛ'!O30</f>
        <v>0</v>
      </c>
    </row>
    <row r="31" spans="1:15" ht="28.5" x14ac:dyDescent="0.2">
      <c r="A31" s="143" t="s">
        <v>235</v>
      </c>
      <c r="B31" s="144" t="s">
        <v>236</v>
      </c>
      <c r="C31" s="182">
        <f>'Источники СтФ КВЛ'!C31+'Источники ДагФ КВЛ'!C31+'Источники КБФ КВЛ'!C31+'Источники СОФ КВЛ'!C31+'Источники КЧФ КВЛ'!C31+'Источники ИнФ КВЛ'!C31+'Источники АУ КВЛ'!C31</f>
        <v>0</v>
      </c>
      <c r="D31" s="183">
        <f>'Источники СтФ КВЛ'!D31+'Источники ДагФ КВЛ'!D31+'Источники КБФ КВЛ'!D31+'Источники СОФ КВЛ'!D31+'Источники КЧФ КВЛ'!D31+'Источники ИнФ КВЛ'!D31+'Источники АУ КВЛ'!D31</f>
        <v>0</v>
      </c>
      <c r="E31" s="183">
        <f>'Источники СтФ КВЛ'!E31+'Источники ДагФ КВЛ'!E31+'Источники КБФ КВЛ'!E31+'Источники СОФ КВЛ'!E31+'Источники КЧФ КВЛ'!E31+'Источники ИнФ КВЛ'!E31+'Источники АУ КВЛ'!E31</f>
        <v>0</v>
      </c>
      <c r="F31" s="183">
        <f>'Источники СтФ КВЛ'!F31+'Источники ДагФ КВЛ'!F31+'Источники КБФ КВЛ'!F31+'Источники СОФ КВЛ'!F31+'Источники КЧФ КВЛ'!F31+'Источники ИнФ КВЛ'!F31+'Источники АУ КВЛ'!F31</f>
        <v>0</v>
      </c>
      <c r="G31" s="184">
        <f>'Источники СтФ КВЛ'!G31+'Источники ДагФ КВЛ'!G31+'Источники КБФ КВЛ'!G31+'Источники СОФ КВЛ'!G31+'Источники КЧФ КВЛ'!G31+'Источники ИнФ КВЛ'!G31+'Источники АУ КВЛ'!G31</f>
        <v>203.91610305728813</v>
      </c>
      <c r="H31" s="184">
        <f>'Источники СтФ КВЛ'!H31+'Источники ДагФ КВЛ'!H31+'Источники КБФ КВЛ'!H31+'Источники СОФ КВЛ'!H31+'Источники КЧФ КВЛ'!H31+'Источники ИнФ КВЛ'!H31+'Источники АУ КВЛ'!H31</f>
        <v>0</v>
      </c>
      <c r="I31" s="184">
        <f>'Источники СтФ КВЛ'!I31+'Источники ДагФ КВЛ'!I31+'Источники КБФ КВЛ'!I31+'Источники СОФ КВЛ'!I31+'Источники КЧФ КВЛ'!I31+'Источники ИнФ КВЛ'!I31+'Источники АУ КВЛ'!I31</f>
        <v>81.523266280400009</v>
      </c>
      <c r="J31" s="184">
        <f>'Источники СтФ КВЛ'!J31+'Источники ДагФ КВЛ'!J31+'Источники КБФ КВЛ'!J31+'Источники СОФ КВЛ'!J31+'Источники КЧФ КВЛ'!J31+'Источники ИнФ КВЛ'!J31+'Источники АУ КВЛ'!J31</f>
        <v>0</v>
      </c>
      <c r="K31" s="184">
        <f>'Источники СтФ КВЛ'!K31+'Источники ДагФ КВЛ'!K31+'Источники КБФ КВЛ'!K31+'Источники СОФ КВЛ'!K31+'Источники КЧФ КВЛ'!K31+'Источники ИнФ КВЛ'!K31+'Источники АУ КВЛ'!K31</f>
        <v>50.41777743960003</v>
      </c>
      <c r="L31" s="184">
        <f>'Источники СтФ КВЛ'!L31+'Источники ДагФ КВЛ'!L31+'Источники КБФ КВЛ'!L31+'Источники СОФ КВЛ'!L31+'Источники КЧФ КВЛ'!L31+'Источники ИнФ КВЛ'!L31+'Источники АУ КВЛ'!L31</f>
        <v>0</v>
      </c>
      <c r="M31" s="184">
        <f>'Источники СтФ КВЛ'!M31+'Источники ДагФ КВЛ'!M31+'Источники КБФ КВЛ'!M31+'Источники СОФ КВЛ'!M31+'Источники КЧФ КВЛ'!M31+'Источники ИнФ КВЛ'!M31+'Источники АУ КВЛ'!M31</f>
        <v>71.975059337288087</v>
      </c>
      <c r="N31" s="184">
        <f>'Источники СтФ КВЛ'!N31+'Источники ДагФ КВЛ'!N31+'Источники КБФ КВЛ'!N31+'Источники СОФ КВЛ'!N31+'Источники КЧФ КВЛ'!N31+'Источники ИнФ КВЛ'!N31+'Источники АУ КВЛ'!N31</f>
        <v>0</v>
      </c>
      <c r="O31" s="185">
        <f>'Источники СтФ КВЛ'!O31+'Источники ДагФ КВЛ'!O31+'Источники КБФ КВЛ'!O31+'Источники СОФ КВЛ'!O31+'Источники КЧФ КВЛ'!O31+'Источники ИнФ КВЛ'!O31+'Источники АУ КВЛ'!O31</f>
        <v>0</v>
      </c>
    </row>
    <row r="32" spans="1:15" x14ac:dyDescent="0.2">
      <c r="A32" s="143" t="s">
        <v>237</v>
      </c>
      <c r="B32" s="145" t="s">
        <v>238</v>
      </c>
      <c r="C32" s="182">
        <f>'Источники СтФ КВЛ'!C32+'Источники ДагФ КВЛ'!C32+'Источники КБФ КВЛ'!C32+'Источники СОФ КВЛ'!C32+'Источники КЧФ КВЛ'!C32+'Источники ИнФ КВЛ'!C32+'Источники АУ КВЛ'!C32</f>
        <v>0</v>
      </c>
      <c r="D32" s="183">
        <f>'Источники СтФ КВЛ'!D32+'Источники ДагФ КВЛ'!D32+'Источники КБФ КВЛ'!D32+'Источники СОФ КВЛ'!D32+'Источники КЧФ КВЛ'!D32+'Источники ИнФ КВЛ'!D32+'Источники АУ КВЛ'!D32</f>
        <v>0</v>
      </c>
      <c r="E32" s="183">
        <f>'Источники СтФ КВЛ'!E32+'Источники ДагФ КВЛ'!E32+'Источники КБФ КВЛ'!E32+'Источники СОФ КВЛ'!E32+'Источники КЧФ КВЛ'!E32+'Источники ИнФ КВЛ'!E32+'Источники АУ КВЛ'!E32</f>
        <v>0</v>
      </c>
      <c r="F32" s="183">
        <f>'Источники СтФ КВЛ'!F32+'Источники ДагФ КВЛ'!F32+'Источники КБФ КВЛ'!F32+'Источники СОФ КВЛ'!F32+'Источники КЧФ КВЛ'!F32+'Источники ИнФ КВЛ'!F32+'Источники АУ КВЛ'!F32</f>
        <v>0</v>
      </c>
      <c r="G32" s="184">
        <f>'Источники СтФ КВЛ'!G32+'Источники ДагФ КВЛ'!G32+'Источники КБФ КВЛ'!G32+'Источники СОФ КВЛ'!G32+'Источники КЧФ КВЛ'!G32+'Источники ИнФ КВЛ'!G32+'Источники АУ КВЛ'!G32</f>
        <v>0</v>
      </c>
      <c r="H32" s="184">
        <f>'Источники СтФ КВЛ'!H32+'Источники ДагФ КВЛ'!H32+'Источники КБФ КВЛ'!H32+'Источники СОФ КВЛ'!H32+'Источники КЧФ КВЛ'!H32+'Источники ИнФ КВЛ'!H32+'Источники АУ КВЛ'!H32</f>
        <v>0</v>
      </c>
      <c r="I32" s="184">
        <f>'Источники СтФ КВЛ'!I32+'Источники ДагФ КВЛ'!I32+'Источники КБФ КВЛ'!I32+'Источники СОФ КВЛ'!I32+'Источники КЧФ КВЛ'!I32+'Источники ИнФ КВЛ'!I32+'Источники АУ КВЛ'!I32</f>
        <v>0</v>
      </c>
      <c r="J32" s="184">
        <f>'Источники СтФ КВЛ'!J32+'Источники ДагФ КВЛ'!J32+'Источники КБФ КВЛ'!J32+'Источники СОФ КВЛ'!J32+'Источники КЧФ КВЛ'!J32+'Источники ИнФ КВЛ'!J32+'Источники АУ КВЛ'!J32</f>
        <v>0</v>
      </c>
      <c r="K32" s="184">
        <f>'Источники СтФ КВЛ'!K32+'Источники ДагФ КВЛ'!K32+'Источники КБФ КВЛ'!K32+'Источники СОФ КВЛ'!K32+'Источники КЧФ КВЛ'!K32+'Источники ИнФ КВЛ'!K32+'Источники АУ КВЛ'!K32</f>
        <v>0</v>
      </c>
      <c r="L32" s="184">
        <f>'Источники СтФ КВЛ'!L32+'Источники ДагФ КВЛ'!L32+'Источники КБФ КВЛ'!L32+'Источники СОФ КВЛ'!L32+'Источники КЧФ КВЛ'!L32+'Источники ИнФ КВЛ'!L32+'Источники АУ КВЛ'!L32</f>
        <v>0</v>
      </c>
      <c r="M32" s="184">
        <f>'Источники СтФ КВЛ'!M32+'Источники ДагФ КВЛ'!M32+'Источники КБФ КВЛ'!M32+'Источники СОФ КВЛ'!M32+'Источники КЧФ КВЛ'!M32+'Источники ИнФ КВЛ'!M32+'Источники АУ КВЛ'!M32</f>
        <v>0</v>
      </c>
      <c r="N32" s="184">
        <f>'Источники СтФ КВЛ'!N32+'Источники ДагФ КВЛ'!N32+'Источники КБФ КВЛ'!N32+'Источники СОФ КВЛ'!N32+'Источники КЧФ КВЛ'!N32+'Источники ИнФ КВЛ'!N32+'Источники АУ КВЛ'!N32</f>
        <v>0</v>
      </c>
      <c r="O32" s="185">
        <f>'Источники СтФ КВЛ'!O32+'Источники ДагФ КВЛ'!O32+'Источники КБФ КВЛ'!O32+'Источники СОФ КВЛ'!O32+'Источники КЧФ КВЛ'!O32+'Источники ИнФ КВЛ'!O32+'Источники АУ КВЛ'!O32</f>
        <v>0</v>
      </c>
    </row>
    <row r="33" spans="1:15" x14ac:dyDescent="0.2">
      <c r="A33" s="143" t="s">
        <v>239</v>
      </c>
      <c r="B33" s="145" t="s">
        <v>240</v>
      </c>
      <c r="C33" s="182">
        <f>'Источники СтФ КВЛ'!C33+'Источники ДагФ КВЛ'!C33+'Источники КБФ КВЛ'!C33+'Источники СОФ КВЛ'!C33+'Источники КЧФ КВЛ'!C33+'Источники ИнФ КВЛ'!C33+'Источники АУ КВЛ'!C33</f>
        <v>0</v>
      </c>
      <c r="D33" s="183">
        <f>'Источники СтФ КВЛ'!D33+'Источники ДагФ КВЛ'!D33+'Источники КБФ КВЛ'!D33+'Источники СОФ КВЛ'!D33+'Источники КЧФ КВЛ'!D33+'Источники ИнФ КВЛ'!D33+'Источники АУ КВЛ'!D33</f>
        <v>0</v>
      </c>
      <c r="E33" s="183">
        <f>'Источники СтФ КВЛ'!E33+'Источники ДагФ КВЛ'!E33+'Источники КБФ КВЛ'!E33+'Источники СОФ КВЛ'!E33+'Источники КЧФ КВЛ'!E33+'Источники ИнФ КВЛ'!E33+'Источники АУ КВЛ'!E33</f>
        <v>0</v>
      </c>
      <c r="F33" s="183">
        <f>'Источники СтФ КВЛ'!F33+'Источники ДагФ КВЛ'!F33+'Источники КБФ КВЛ'!F33+'Источники СОФ КВЛ'!F33+'Источники КЧФ КВЛ'!F33+'Источники ИнФ КВЛ'!F33+'Источники АУ КВЛ'!F33</f>
        <v>0</v>
      </c>
      <c r="G33" s="183">
        <f>'Источники СтФ КВЛ'!G33+'Источники ДагФ КВЛ'!G33+'Источники КБФ КВЛ'!G33+'Источники СОФ КВЛ'!G33+'Источники КЧФ КВЛ'!G33+'Источники ИнФ КВЛ'!G33+'Источники АУ КВЛ'!G33</f>
        <v>0</v>
      </c>
      <c r="H33" s="183">
        <f>'Источники СтФ КВЛ'!H33+'Источники ДагФ КВЛ'!H33+'Источники КБФ КВЛ'!H33+'Источники СОФ КВЛ'!H33+'Источники КЧФ КВЛ'!H33+'Источники ИнФ КВЛ'!H33+'Источники АУ КВЛ'!H33</f>
        <v>0</v>
      </c>
      <c r="I33" s="183">
        <f>'Источники СтФ КВЛ'!I33+'Источники ДагФ КВЛ'!I33+'Источники КБФ КВЛ'!I33+'Источники СОФ КВЛ'!I33+'Источники КЧФ КВЛ'!I33+'Источники ИнФ КВЛ'!I33+'Источники АУ КВЛ'!I33</f>
        <v>0</v>
      </c>
      <c r="J33" s="183">
        <f>'Источники СтФ КВЛ'!J33+'Источники ДагФ КВЛ'!J33+'Источники КБФ КВЛ'!J33+'Источники СОФ КВЛ'!J33+'Источники КЧФ КВЛ'!J33+'Источники ИнФ КВЛ'!J33+'Источники АУ КВЛ'!J33</f>
        <v>0</v>
      </c>
      <c r="K33" s="183">
        <f>'Источники СтФ КВЛ'!K33+'Источники ДагФ КВЛ'!K33+'Источники КБФ КВЛ'!K33+'Источники СОФ КВЛ'!K33+'Источники КЧФ КВЛ'!K33+'Источники ИнФ КВЛ'!K33+'Источники АУ КВЛ'!K33</f>
        <v>0</v>
      </c>
      <c r="L33" s="183">
        <f>'Источники СтФ КВЛ'!L33+'Источники ДагФ КВЛ'!L33+'Источники КБФ КВЛ'!L33+'Источники СОФ КВЛ'!L33+'Источники КЧФ КВЛ'!L33+'Источники ИнФ КВЛ'!L33+'Источники АУ КВЛ'!L33</f>
        <v>0</v>
      </c>
      <c r="M33" s="183">
        <f>'Источники СтФ КВЛ'!M33+'Источники ДагФ КВЛ'!M33+'Источники КБФ КВЛ'!M33+'Источники СОФ КВЛ'!M33+'Источники КЧФ КВЛ'!M33+'Источники ИнФ КВЛ'!M33+'Источники АУ КВЛ'!M33</f>
        <v>0</v>
      </c>
      <c r="N33" s="183">
        <f>'Источники СтФ КВЛ'!N33+'Источники ДагФ КВЛ'!N33+'Источники КБФ КВЛ'!N33+'Источники СОФ КВЛ'!N33+'Источники КЧФ КВЛ'!N33+'Источники ИнФ КВЛ'!N33+'Источники АУ КВЛ'!N33</f>
        <v>0</v>
      </c>
      <c r="O33" s="186">
        <f>'Источники СтФ КВЛ'!O33+'Источники ДагФ КВЛ'!O33+'Источники КБФ КВЛ'!O33+'Источники СОФ КВЛ'!O33+'Источники КЧФ КВЛ'!O33+'Источники ИнФ КВЛ'!O33+'Источники АУ КВЛ'!O33</f>
        <v>0</v>
      </c>
    </row>
    <row r="34" spans="1:15" x14ac:dyDescent="0.2">
      <c r="A34" s="143" t="s">
        <v>49</v>
      </c>
      <c r="B34" s="145" t="s">
        <v>241</v>
      </c>
      <c r="C34" s="182">
        <f>'Источники СтФ КВЛ'!C34+'Источники ДагФ КВЛ'!C34+'Источники КБФ КВЛ'!C34+'Источники СОФ КВЛ'!C34+'Источники КЧФ КВЛ'!C34+'Источники ИнФ КВЛ'!C34+'Источники АУ КВЛ'!C34</f>
        <v>0</v>
      </c>
      <c r="D34" s="183">
        <f>'Источники СтФ КВЛ'!D34+'Источники ДагФ КВЛ'!D34+'Источники КБФ КВЛ'!D34+'Источники СОФ КВЛ'!D34+'Источники КЧФ КВЛ'!D34+'Источники ИнФ КВЛ'!D34+'Источники АУ КВЛ'!D34</f>
        <v>0</v>
      </c>
      <c r="E34" s="183">
        <f>'Источники СтФ КВЛ'!E34+'Источники ДагФ КВЛ'!E34+'Источники КБФ КВЛ'!E34+'Источники СОФ КВЛ'!E34+'Источники КЧФ КВЛ'!E34+'Источники ИнФ КВЛ'!E34+'Источники АУ КВЛ'!E34</f>
        <v>0</v>
      </c>
      <c r="F34" s="183">
        <f>'Источники СтФ КВЛ'!F34+'Источники ДагФ КВЛ'!F34+'Источники КБФ КВЛ'!F34+'Источники СОФ КВЛ'!F34+'Источники КЧФ КВЛ'!F34+'Источники ИнФ КВЛ'!F34+'Источники АУ КВЛ'!F34</f>
        <v>0</v>
      </c>
      <c r="G34" s="183">
        <f>'Источники СтФ КВЛ'!G34+'Источники ДагФ КВЛ'!G34+'Источники КБФ КВЛ'!G34+'Источники СОФ КВЛ'!G34+'Источники КЧФ КВЛ'!G34+'Источники ИнФ КВЛ'!G34+'Источники АУ КВЛ'!G34</f>
        <v>0</v>
      </c>
      <c r="H34" s="183">
        <f>'Источники СтФ КВЛ'!H34+'Источники ДагФ КВЛ'!H34+'Источники КБФ КВЛ'!H34+'Источники СОФ КВЛ'!H34+'Источники КЧФ КВЛ'!H34+'Источники ИнФ КВЛ'!H34+'Источники АУ КВЛ'!H34</f>
        <v>0</v>
      </c>
      <c r="I34" s="183">
        <f>'Источники СтФ КВЛ'!I34+'Источники ДагФ КВЛ'!I34+'Источники КБФ КВЛ'!I34+'Источники СОФ КВЛ'!I34+'Источники КЧФ КВЛ'!I34+'Источники ИнФ КВЛ'!I34+'Источники АУ КВЛ'!I34</f>
        <v>0</v>
      </c>
      <c r="J34" s="183">
        <f>'Источники СтФ КВЛ'!J34+'Источники ДагФ КВЛ'!J34+'Источники КБФ КВЛ'!J34+'Источники СОФ КВЛ'!J34+'Источники КЧФ КВЛ'!J34+'Источники ИнФ КВЛ'!J34+'Источники АУ КВЛ'!J34</f>
        <v>0</v>
      </c>
      <c r="K34" s="183">
        <f>'Источники СтФ КВЛ'!K34+'Источники ДагФ КВЛ'!K34+'Источники КБФ КВЛ'!K34+'Источники СОФ КВЛ'!K34+'Источники КЧФ КВЛ'!K34+'Источники ИнФ КВЛ'!K34+'Источники АУ КВЛ'!K34</f>
        <v>0</v>
      </c>
      <c r="L34" s="183">
        <f>'Источники СтФ КВЛ'!L34+'Источники ДагФ КВЛ'!L34+'Источники КБФ КВЛ'!L34+'Источники СОФ КВЛ'!L34+'Источники КЧФ КВЛ'!L34+'Источники ИнФ КВЛ'!L34+'Источники АУ КВЛ'!L34</f>
        <v>0</v>
      </c>
      <c r="M34" s="183">
        <f>'Источники СтФ КВЛ'!M34+'Источники ДагФ КВЛ'!M34+'Источники КБФ КВЛ'!M34+'Источники СОФ КВЛ'!M34+'Источники КЧФ КВЛ'!M34+'Источники ИнФ КВЛ'!M34+'Источники АУ КВЛ'!M34</f>
        <v>0</v>
      </c>
      <c r="N34" s="183">
        <f>'Источники СтФ КВЛ'!N34+'Источники ДагФ КВЛ'!N34+'Источники КБФ КВЛ'!N34+'Источники СОФ КВЛ'!N34+'Источники КЧФ КВЛ'!N34+'Источники ИнФ КВЛ'!N34+'Источники АУ КВЛ'!N34</f>
        <v>0</v>
      </c>
      <c r="O34" s="186">
        <f>'Источники СтФ КВЛ'!O34+'Источники ДагФ КВЛ'!O34+'Источники КБФ КВЛ'!O34+'Источники СОФ КВЛ'!O34+'Источники КЧФ КВЛ'!O34+'Источники ИнФ КВЛ'!O34+'Источники АУ КВЛ'!O34</f>
        <v>0</v>
      </c>
    </row>
    <row r="35" spans="1:15" x14ac:dyDescent="0.2">
      <c r="A35" s="143" t="s">
        <v>95</v>
      </c>
      <c r="B35" s="145" t="s">
        <v>242</v>
      </c>
      <c r="C35" s="182">
        <f>'Источники СтФ КВЛ'!C35+'Источники ДагФ КВЛ'!C35+'Источники КБФ КВЛ'!C35+'Источники СОФ КВЛ'!C35+'Источники КЧФ КВЛ'!C35+'Источники ИнФ КВЛ'!C35+'Источники АУ КВЛ'!C35</f>
        <v>0</v>
      </c>
      <c r="D35" s="183">
        <f>'Источники СтФ КВЛ'!D35+'Источники ДагФ КВЛ'!D35+'Источники КБФ КВЛ'!D35+'Источники СОФ КВЛ'!D35+'Источники КЧФ КВЛ'!D35+'Источники ИнФ КВЛ'!D35+'Источники АУ КВЛ'!D35</f>
        <v>0</v>
      </c>
      <c r="E35" s="183">
        <f>'Источники СтФ КВЛ'!E35+'Источники ДагФ КВЛ'!E35+'Источники КБФ КВЛ'!E35+'Источники СОФ КВЛ'!E35+'Источники КЧФ КВЛ'!E35+'Источники ИнФ КВЛ'!E35+'Источники АУ КВЛ'!E35</f>
        <v>0</v>
      </c>
      <c r="F35" s="183">
        <f>'Источники СтФ КВЛ'!F35+'Источники ДагФ КВЛ'!F35+'Источники КБФ КВЛ'!F35+'Источники СОФ КВЛ'!F35+'Источники КЧФ КВЛ'!F35+'Источники ИнФ КВЛ'!F35+'Источники АУ КВЛ'!F35</f>
        <v>480.3408929810962</v>
      </c>
      <c r="G35" s="183">
        <f>'Источники СтФ КВЛ'!G35+'Источники ДагФ КВЛ'!G35+'Источники КБФ КВЛ'!G35+'Источники СОФ КВЛ'!G35+'Источники КЧФ КВЛ'!G35+'Источники ИнФ КВЛ'!G35+'Источники АУ КВЛ'!G35</f>
        <v>229.37334791999999</v>
      </c>
      <c r="H35" s="183">
        <f>'Источники СтФ КВЛ'!H35+'Источники ДагФ КВЛ'!H35+'Источники КБФ КВЛ'!H35+'Источники СОФ КВЛ'!H35+'Источники КЧФ КВЛ'!H35+'Источники ИнФ КВЛ'!H35+'Источники АУ КВЛ'!H35</f>
        <v>176.05800553</v>
      </c>
      <c r="I35" s="183">
        <f>'Источники СтФ КВЛ'!I35+'Источники ДагФ КВЛ'!I35+'Источники КБФ КВЛ'!I35+'Источники СОФ КВЛ'!I35+'Источники КЧФ КВЛ'!I35+'Источники ИнФ КВЛ'!I35+'Источники АУ КВЛ'!I35</f>
        <v>176.0580055296</v>
      </c>
      <c r="J35" s="183">
        <f>'Источники СтФ КВЛ'!J35+'Источники ДагФ КВЛ'!J35+'Источники КБФ КВЛ'!J35+'Источники СОФ КВЛ'!J35+'Источники КЧФ КВЛ'!J35+'Источники ИнФ КВЛ'!J35+'Источники АУ КВЛ'!J35</f>
        <v>27.135056264344502</v>
      </c>
      <c r="K35" s="183">
        <f>'Источники СтФ КВЛ'!K35+'Источники ДагФ КВЛ'!K35+'Источники КБФ КВЛ'!K35+'Источники СОФ КВЛ'!K35+'Источники КЧФ КВЛ'!K35+'Источники ИнФ КВЛ'!K35+'Источники АУ КВЛ'!K35</f>
        <v>21.151694000400006</v>
      </c>
      <c r="L35" s="183">
        <f>'Источники СтФ КВЛ'!L35+'Источники ДагФ КВЛ'!L35+'Источники КБФ КВЛ'!L35+'Источники СОФ КВЛ'!L35+'Источники КЧФ КВЛ'!L35+'Источники ИнФ КВЛ'!L35+'Источники АУ КВЛ'!L35</f>
        <v>10.239290256034138</v>
      </c>
      <c r="M35" s="183">
        <f>'Источники СтФ КВЛ'!M35+'Источники ДагФ КВЛ'!M35+'Источники КБФ КВЛ'!M35+'Источники СОФ КВЛ'!M35+'Источники КЧФ КВЛ'!M35+'Источники ИнФ КВЛ'!M35+'Источники АУ КВЛ'!M35</f>
        <v>1.0769999999999964</v>
      </c>
      <c r="N35" s="183">
        <f>'Источники СтФ КВЛ'!N35+'Источники ДагФ КВЛ'!N35+'Источники КБФ КВЛ'!N35+'Источники СОФ КВЛ'!N35+'Источники КЧФ КВЛ'!N35+'Источники ИнФ КВЛ'!N35+'Источники АУ КВЛ'!N35</f>
        <v>266.90854093071761</v>
      </c>
      <c r="O35" s="186">
        <f>'Источники СтФ КВЛ'!O35+'Источники ДагФ КВЛ'!O35+'Источники КБФ КВЛ'!O35+'Источники СОФ КВЛ'!O35+'Источники КЧФ КВЛ'!O35+'Источники ИнФ КВЛ'!O35+'Источники АУ КВЛ'!O35</f>
        <v>31.086648390000001</v>
      </c>
    </row>
    <row r="36" spans="1:15" x14ac:dyDescent="0.2">
      <c r="A36" s="143" t="s">
        <v>243</v>
      </c>
      <c r="B36" s="145" t="s">
        <v>244</v>
      </c>
      <c r="C36" s="182">
        <f>'Источники СтФ КВЛ'!C36+'Источники ДагФ КВЛ'!C36+'Источники КБФ КВЛ'!C36+'Источники СОФ КВЛ'!C36+'Источники КЧФ КВЛ'!C36+'Источники ИнФ КВЛ'!C36+'Источники АУ КВЛ'!C36</f>
        <v>0</v>
      </c>
      <c r="D36" s="183">
        <f>'Источники СтФ КВЛ'!D36+'Источники ДагФ КВЛ'!D36+'Источники КБФ КВЛ'!D36+'Источники СОФ КВЛ'!D36+'Источники КЧФ КВЛ'!D36+'Источники ИнФ КВЛ'!D36+'Источники АУ КВЛ'!D36</f>
        <v>0</v>
      </c>
      <c r="E36" s="183">
        <f>'Источники СтФ КВЛ'!E36+'Источники ДагФ КВЛ'!E36+'Источники КБФ КВЛ'!E36+'Источники СОФ КВЛ'!E36+'Источники КЧФ КВЛ'!E36+'Источники ИнФ КВЛ'!E36+'Источники АУ КВЛ'!E36</f>
        <v>0</v>
      </c>
      <c r="F36" s="183">
        <f>'Источники СтФ КВЛ'!F36+'Источники ДагФ КВЛ'!F36+'Источники КБФ КВЛ'!F36+'Источники СОФ КВЛ'!F36+'Источники КЧФ КВЛ'!F36+'Источники ИнФ КВЛ'!F36+'Источники АУ КВЛ'!F36</f>
        <v>578.12973153479106</v>
      </c>
      <c r="G36" s="183">
        <f>'Источники СтФ КВЛ'!G36+'Источники ДагФ КВЛ'!G36+'Источники КБФ КВЛ'!G36+'Источники СОФ КВЛ'!G36+'Источники КЧФ КВЛ'!G36+'Источники ИнФ КВЛ'!G36+'Источники АУ КВЛ'!G36</f>
        <v>207.14465392</v>
      </c>
      <c r="H36" s="183">
        <f>'Источники СтФ КВЛ'!H36+'Источники ДагФ КВЛ'!H36+'Источники КБФ КВЛ'!H36+'Источники СОФ КВЛ'!H36+'Источники КЧФ КВЛ'!H36+'Источники ИнФ КВЛ'!H36+'Источники АУ КВЛ'!H36</f>
        <v>176.05800553</v>
      </c>
      <c r="I36" s="183">
        <f>'Источники СтФ КВЛ'!I36+'Источники ДагФ КВЛ'!I36+'Источники КБФ КВЛ'!I36+'Источники СОФ КВЛ'!I36+'Источники КЧФ КВЛ'!I36+'Источники ИнФ КВЛ'!I36+'Источники АУ КВЛ'!I36</f>
        <v>176.0580055296</v>
      </c>
      <c r="J36" s="183">
        <f>'Источники СтФ КВЛ'!J36+'Источники ДагФ КВЛ'!J36+'Источники КБФ КВЛ'!J36+'Источники СОФ КВЛ'!J36+'Источники КЧФ КВЛ'!J36+'Источники ИнФ КВЛ'!J36+'Источники АУ КВЛ'!J36</f>
        <v>0</v>
      </c>
      <c r="K36" s="183">
        <f>'Источники СтФ КВЛ'!K36+'Источники ДагФ КВЛ'!K36+'Источники КБФ КВЛ'!K36+'Источники СОФ КВЛ'!K36+'Источники КЧФ КВЛ'!K36+'Источники ИнФ КВЛ'!K36+'Источники АУ КВЛ'!K36</f>
        <v>4.00007138523506E-10</v>
      </c>
      <c r="L36" s="183">
        <f>'Источники СтФ КВЛ'!L36+'Источники ДагФ КВЛ'!L36+'Источники КБФ КВЛ'!L36+'Источники СОФ КВЛ'!L36+'Источники КЧФ КВЛ'!L36+'Источники ИнФ КВЛ'!L36+'Источники АУ КВЛ'!L36</f>
        <v>0</v>
      </c>
      <c r="M36" s="183">
        <f>'Источники СтФ КВЛ'!M36+'Источники ДагФ КВЛ'!M36+'Источники КБФ КВЛ'!M36+'Источники СОФ КВЛ'!M36+'Источники КЧФ КВЛ'!M36+'Источники ИнФ КВЛ'!M36+'Источники АУ КВЛ'!M36</f>
        <v>0</v>
      </c>
      <c r="N36" s="183">
        <f>'Источники СтФ КВЛ'!N36+'Источники ДагФ КВЛ'!N36+'Источники КБФ КВЛ'!N36+'Источники СОФ КВЛ'!N36+'Источники КЧФ КВЛ'!N36+'Источники ИнФ КВЛ'!N36+'Источники АУ КВЛ'!N36</f>
        <v>402.071726004791</v>
      </c>
      <c r="O36" s="186">
        <f>'Источники СтФ КВЛ'!O36+'Источники ДагФ КВЛ'!O36+'Источники КБФ КВЛ'!O36+'Источники СОФ КВЛ'!O36+'Источники КЧФ КВЛ'!O36+'Источники ИнФ КВЛ'!O36+'Источники АУ КВЛ'!O36</f>
        <v>31.086648390000001</v>
      </c>
    </row>
    <row r="37" spans="1:15" ht="15" thickBot="1" x14ac:dyDescent="0.25">
      <c r="A37" s="147" t="s">
        <v>245</v>
      </c>
      <c r="B37" s="148" t="s">
        <v>246</v>
      </c>
      <c r="C37" s="187">
        <f>'Источники СтФ КВЛ'!C37+'Источники ДагФ КВЛ'!C37+'Источники КБФ КВЛ'!C37+'Источники СОФ КВЛ'!C37+'Источники КЧФ КВЛ'!C37+'Источники ИнФ КВЛ'!C37+'Источники АУ КВЛ'!C37</f>
        <v>0</v>
      </c>
      <c r="D37" s="188">
        <f>'Источники СтФ КВЛ'!D37+'Источники ДагФ КВЛ'!D37+'Источники КБФ КВЛ'!D37+'Источники СОФ КВЛ'!D37+'Источники КЧФ КВЛ'!D37+'Источники ИнФ КВЛ'!D37+'Источники АУ КВЛ'!D37</f>
        <v>0</v>
      </c>
      <c r="E37" s="188">
        <f>'Источники СтФ КВЛ'!E37+'Источники ДагФ КВЛ'!E37+'Источники КБФ КВЛ'!E37+'Источники СОФ КВЛ'!E37+'Источники КЧФ КВЛ'!E37+'Источники ИнФ КВЛ'!E37+'Источники АУ КВЛ'!E37</f>
        <v>0</v>
      </c>
      <c r="F37" s="188">
        <f>'Источники СтФ КВЛ'!F37+'Источники ДагФ КВЛ'!F37+'Источники КБФ КВЛ'!F37+'Источники СОФ КВЛ'!F37+'Источники КЧФ КВЛ'!F37+'Источники ИнФ КВЛ'!F37+'Источники АУ КВЛ'!F37</f>
        <v>0</v>
      </c>
      <c r="G37" s="189">
        <f>'Источники СтФ КВЛ'!G37+'Источники ДагФ КВЛ'!G37+'Источники КБФ КВЛ'!G37+'Источники СОФ КВЛ'!G37+'Источники КЧФ КВЛ'!G37+'Источники ИнФ КВЛ'!G37+'Источники АУ КВЛ'!G37</f>
        <v>0</v>
      </c>
      <c r="H37" s="189">
        <f>'Источники СтФ КВЛ'!H37+'Источники ДагФ КВЛ'!H37+'Источники КБФ КВЛ'!H37+'Источники СОФ КВЛ'!H37+'Источники КЧФ КВЛ'!H37+'Источники ИнФ КВЛ'!H37+'Источники АУ КВЛ'!H37</f>
        <v>0</v>
      </c>
      <c r="I37" s="189">
        <f>'Источники СтФ КВЛ'!I37+'Источники ДагФ КВЛ'!I37+'Источники КБФ КВЛ'!I37+'Источники СОФ КВЛ'!I37+'Источники КЧФ КВЛ'!I37+'Источники ИнФ КВЛ'!I37+'Источники АУ КВЛ'!I37</f>
        <v>0</v>
      </c>
      <c r="J37" s="189">
        <f>'Источники СтФ КВЛ'!J37+'Источники ДагФ КВЛ'!J37+'Источники КБФ КВЛ'!J37+'Источники СОФ КВЛ'!J37+'Источники КЧФ КВЛ'!J37+'Источники ИнФ КВЛ'!J37+'Источники АУ КВЛ'!J37</f>
        <v>0</v>
      </c>
      <c r="K37" s="189">
        <f>'Источники СтФ КВЛ'!K37+'Источники ДагФ КВЛ'!K37+'Источники КБФ КВЛ'!K37+'Источники СОФ КВЛ'!K37+'Источники КЧФ КВЛ'!K37+'Источники ИнФ КВЛ'!K37+'Источники АУ КВЛ'!K37</f>
        <v>0</v>
      </c>
      <c r="L37" s="189">
        <f>'Источники СтФ КВЛ'!L37+'Источники ДагФ КВЛ'!L37+'Источники КБФ КВЛ'!L37+'Источники СОФ КВЛ'!L37+'Источники КЧФ КВЛ'!L37+'Источники ИнФ КВЛ'!L37+'Источники АУ КВЛ'!L37</f>
        <v>0</v>
      </c>
      <c r="M37" s="189">
        <f>'Источники СтФ КВЛ'!M37+'Источники ДагФ КВЛ'!M37+'Источники КБФ КВЛ'!M37+'Источники СОФ КВЛ'!M37+'Источники КЧФ КВЛ'!M37+'Источники ИнФ КВЛ'!M37+'Источники АУ КВЛ'!M37</f>
        <v>0</v>
      </c>
      <c r="N37" s="189">
        <f>'Источники СтФ КВЛ'!N37+'Источники ДагФ КВЛ'!N37+'Источники КБФ КВЛ'!N37+'Источники СОФ КВЛ'!N37+'Источники КЧФ КВЛ'!N37+'Источники ИнФ КВЛ'!N37+'Источники АУ КВЛ'!N37</f>
        <v>0</v>
      </c>
      <c r="O37" s="190">
        <f>'Источники СтФ КВЛ'!O37+'Источники ДагФ КВЛ'!O37+'Источники КБФ КВЛ'!O37+'Источники СОФ КВЛ'!O37+'Источники КЧФ КВЛ'!O37+'Источники ИнФ КВЛ'!O37+'Источники АУ КВЛ'!O37</f>
        <v>0</v>
      </c>
    </row>
    <row r="38" spans="1:15" ht="15" thickBot="1" x14ac:dyDescent="0.25">
      <c r="A38" s="139" t="s">
        <v>50</v>
      </c>
      <c r="B38" s="140" t="s">
        <v>247</v>
      </c>
      <c r="C38" s="175">
        <f>'Источники СтФ КВЛ'!C38+'Источники ДагФ КВЛ'!C38+'Источники КБФ КВЛ'!C38+'Источники СОФ КВЛ'!C38+'Источники КЧФ КВЛ'!C38+'Источники ИнФ КВЛ'!C38+'Источники АУ КВЛ'!C38</f>
        <v>0</v>
      </c>
      <c r="D38" s="176">
        <f>'Источники СтФ КВЛ'!D38+'Источники ДагФ КВЛ'!D38+'Источники КБФ КВЛ'!D38+'Источники СОФ КВЛ'!D38+'Источники КЧФ КВЛ'!D38+'Источники ИнФ КВЛ'!D38+'Источники АУ КВЛ'!D38</f>
        <v>0</v>
      </c>
      <c r="E38" s="176">
        <f>'Источники СтФ КВЛ'!E38+'Источники ДагФ КВЛ'!E38+'Источники КБФ КВЛ'!E38+'Источники СОФ КВЛ'!E38+'Источники КЧФ КВЛ'!E38+'Источники ИнФ КВЛ'!E38+'Источники АУ КВЛ'!E38</f>
        <v>0</v>
      </c>
      <c r="F38" s="176">
        <f>'Источники СтФ КВЛ'!F38+'Источники ДагФ КВЛ'!F38+'Источники КБФ КВЛ'!F38+'Источники СОФ КВЛ'!F38+'Источники КЧФ КВЛ'!F38+'Источники ИнФ КВЛ'!F38+'Источники АУ КВЛ'!F38</f>
        <v>0</v>
      </c>
      <c r="G38" s="191">
        <f>'Источники СтФ КВЛ'!G38+'Источники ДагФ КВЛ'!G38+'Источники КБФ КВЛ'!G38+'Источники СОФ КВЛ'!G38+'Источники КЧФ КВЛ'!G38+'Источники ИнФ КВЛ'!G38+'Источники АУ КВЛ'!G38</f>
        <v>0</v>
      </c>
      <c r="H38" s="191">
        <f>'Источники СтФ КВЛ'!H38+'Источники ДагФ КВЛ'!H38+'Источники КБФ КВЛ'!H38+'Источники СОФ КВЛ'!H38+'Источники КЧФ КВЛ'!H38+'Источники ИнФ КВЛ'!H38+'Источники АУ КВЛ'!H38</f>
        <v>0</v>
      </c>
      <c r="I38" s="191">
        <f>'Источники СтФ КВЛ'!I38+'Источники ДагФ КВЛ'!I38+'Источники КБФ КВЛ'!I38+'Источники СОФ КВЛ'!I38+'Источники КЧФ КВЛ'!I38+'Источники ИнФ КВЛ'!I38+'Источники АУ КВЛ'!I38</f>
        <v>0</v>
      </c>
      <c r="J38" s="191">
        <f>'Источники СтФ КВЛ'!J38+'Источники ДагФ КВЛ'!J38+'Источники КБФ КВЛ'!J38+'Источники СОФ КВЛ'!J38+'Источники КЧФ КВЛ'!J38+'Источники ИнФ КВЛ'!J38+'Источники АУ КВЛ'!J38</f>
        <v>0</v>
      </c>
      <c r="K38" s="191">
        <f>'Источники СтФ КВЛ'!K38+'Источники ДагФ КВЛ'!K38+'Источники КБФ КВЛ'!K38+'Источники СОФ КВЛ'!K38+'Источники КЧФ КВЛ'!K38+'Источники ИнФ КВЛ'!K38+'Источники АУ КВЛ'!K38</f>
        <v>0</v>
      </c>
      <c r="L38" s="191">
        <f>'Источники СтФ КВЛ'!L38+'Источники ДагФ КВЛ'!L38+'Источники КБФ КВЛ'!L38+'Источники СОФ КВЛ'!L38+'Источники КЧФ КВЛ'!L38+'Источники ИнФ КВЛ'!L38+'Источники АУ КВЛ'!L38</f>
        <v>0</v>
      </c>
      <c r="M38" s="191">
        <f>'Источники СтФ КВЛ'!M38+'Источники ДагФ КВЛ'!M38+'Источники КБФ КВЛ'!M38+'Источники СОФ КВЛ'!M38+'Источники КЧФ КВЛ'!M38+'Источники ИнФ КВЛ'!M38+'Источники АУ КВЛ'!M38</f>
        <v>0</v>
      </c>
      <c r="N38" s="191">
        <f>'Источники СтФ КВЛ'!N38+'Источники ДагФ КВЛ'!N38+'Источники КБФ КВЛ'!N38+'Источники СОФ КВЛ'!N38+'Источники КЧФ КВЛ'!N38+'Источники ИнФ КВЛ'!N38+'Источники АУ КВЛ'!N38</f>
        <v>0</v>
      </c>
      <c r="O38" s="192">
        <f>'Источники СтФ КВЛ'!O38+'Источники ДагФ КВЛ'!O38+'Источники КБФ КВЛ'!O38+'Источники СОФ КВЛ'!O38+'Источники КЧФ КВЛ'!O38+'Источники ИнФ КВЛ'!O38+'Источники АУ КВЛ'!O38</f>
        <v>0</v>
      </c>
    </row>
    <row r="39" spans="1:15" x14ac:dyDescent="0.2">
      <c r="A39" s="141" t="s">
        <v>51</v>
      </c>
      <c r="B39" s="142" t="s">
        <v>248</v>
      </c>
      <c r="C39" s="178">
        <f>'Источники СтФ КВЛ'!C39+'Источники ДагФ КВЛ'!C39+'Источники КБФ КВЛ'!C39+'Источники СОФ КВЛ'!C39+'Источники КЧФ КВЛ'!C39+'Источники ИнФ КВЛ'!C39+'Источники АУ КВЛ'!C39</f>
        <v>0</v>
      </c>
      <c r="D39" s="179">
        <f>'Источники СтФ КВЛ'!D39+'Источники ДагФ КВЛ'!D39+'Источники КБФ КВЛ'!D39+'Источники СОФ КВЛ'!D39+'Источники КЧФ КВЛ'!D39+'Источники ИнФ КВЛ'!D39+'Источники АУ КВЛ'!D39</f>
        <v>0</v>
      </c>
      <c r="E39" s="179">
        <f>'Источники СтФ КВЛ'!E39+'Источники ДагФ КВЛ'!E39+'Источники КБФ КВЛ'!E39+'Источники СОФ КВЛ'!E39+'Источники КЧФ КВЛ'!E39+'Источники ИнФ КВЛ'!E39+'Источники АУ КВЛ'!E39</f>
        <v>0</v>
      </c>
      <c r="F39" s="179">
        <f>'Источники СтФ КВЛ'!F39+'Источники ДагФ КВЛ'!F39+'Источники КБФ КВЛ'!F39+'Источники СОФ КВЛ'!F39+'Источники КЧФ КВЛ'!F39+'Источники ИнФ КВЛ'!F39+'Источники АУ КВЛ'!F39</f>
        <v>0</v>
      </c>
      <c r="G39" s="180">
        <f>'Источники СтФ КВЛ'!G39+'Источники ДагФ КВЛ'!G39+'Источники КБФ КВЛ'!G39+'Источники СОФ КВЛ'!G39+'Источники КЧФ КВЛ'!G39+'Источники ИнФ КВЛ'!G39+'Источники АУ КВЛ'!G39</f>
        <v>0</v>
      </c>
      <c r="H39" s="180">
        <f>'Источники СтФ КВЛ'!H39+'Источники ДагФ КВЛ'!H39+'Источники КБФ КВЛ'!H39+'Источники СОФ КВЛ'!H39+'Источники КЧФ КВЛ'!H39+'Источники ИнФ КВЛ'!H39+'Источники АУ КВЛ'!H39</f>
        <v>0</v>
      </c>
      <c r="I39" s="180">
        <f>'Источники СтФ КВЛ'!I39+'Источники ДагФ КВЛ'!I39+'Источники КБФ КВЛ'!I39+'Источники СОФ КВЛ'!I39+'Источники КЧФ КВЛ'!I39+'Источники ИнФ КВЛ'!I39+'Источники АУ КВЛ'!I39</f>
        <v>0</v>
      </c>
      <c r="J39" s="180">
        <f>'Источники СтФ КВЛ'!J39+'Источники ДагФ КВЛ'!J39+'Источники КБФ КВЛ'!J39+'Источники СОФ КВЛ'!J39+'Источники КЧФ КВЛ'!J39+'Источники ИнФ КВЛ'!J39+'Источники АУ КВЛ'!J39</f>
        <v>0</v>
      </c>
      <c r="K39" s="180">
        <f>'Источники СтФ КВЛ'!K39+'Источники ДагФ КВЛ'!K39+'Источники КБФ КВЛ'!K39+'Источники СОФ КВЛ'!K39+'Источники КЧФ КВЛ'!K39+'Источники ИнФ КВЛ'!K39+'Источники АУ КВЛ'!K39</f>
        <v>0</v>
      </c>
      <c r="L39" s="180">
        <f>'Источники СтФ КВЛ'!L39+'Источники ДагФ КВЛ'!L39+'Источники КБФ КВЛ'!L39+'Источники СОФ КВЛ'!L39+'Источники КЧФ КВЛ'!L39+'Источники ИнФ КВЛ'!L39+'Источники АУ КВЛ'!L39</f>
        <v>0</v>
      </c>
      <c r="M39" s="180">
        <f>'Источники СтФ КВЛ'!M39+'Источники ДагФ КВЛ'!M39+'Источники КБФ КВЛ'!M39+'Источники СОФ КВЛ'!M39+'Источники КЧФ КВЛ'!M39+'Источники ИнФ КВЛ'!M39+'Источники АУ КВЛ'!M39</f>
        <v>0</v>
      </c>
      <c r="N39" s="180">
        <f>'Источники СтФ КВЛ'!N39+'Источники ДагФ КВЛ'!N39+'Источники КБФ КВЛ'!N39+'Источники СОФ КВЛ'!N39+'Источники КЧФ КВЛ'!N39+'Источники ИнФ КВЛ'!N39+'Источники АУ КВЛ'!N39</f>
        <v>0</v>
      </c>
      <c r="O39" s="181">
        <f>'Источники СтФ КВЛ'!O39+'Источники ДагФ КВЛ'!O39+'Источники КБФ КВЛ'!O39+'Источники СОФ КВЛ'!O39+'Источники КЧФ КВЛ'!O39+'Источники ИнФ КВЛ'!O39+'Источники АУ КВЛ'!O39</f>
        <v>0</v>
      </c>
    </row>
    <row r="40" spans="1:15" x14ac:dyDescent="0.2">
      <c r="A40" s="143" t="s">
        <v>52</v>
      </c>
      <c r="B40" s="145" t="s">
        <v>249</v>
      </c>
      <c r="C40" s="182">
        <f>'Источники СтФ КВЛ'!C40+'Источники ДагФ КВЛ'!C40+'Источники КБФ КВЛ'!C40+'Источники СОФ КВЛ'!C40+'Источники КЧФ КВЛ'!C40+'Источники ИнФ КВЛ'!C40+'Источники АУ КВЛ'!C40</f>
        <v>0</v>
      </c>
      <c r="D40" s="183">
        <f>'Источники СтФ КВЛ'!D40+'Источники ДагФ КВЛ'!D40+'Источники КБФ КВЛ'!D40+'Источники СОФ КВЛ'!D40+'Источники КЧФ КВЛ'!D40+'Источники ИнФ КВЛ'!D40+'Источники АУ КВЛ'!D40</f>
        <v>0</v>
      </c>
      <c r="E40" s="183">
        <f>'Источники СтФ КВЛ'!E40+'Источники ДагФ КВЛ'!E40+'Источники КБФ КВЛ'!E40+'Источники СОФ КВЛ'!E40+'Источники КЧФ КВЛ'!E40+'Источники ИнФ КВЛ'!E40+'Источники АУ КВЛ'!E40</f>
        <v>0</v>
      </c>
      <c r="F40" s="183">
        <f>'Источники СтФ КВЛ'!F40+'Источники ДагФ КВЛ'!F40+'Источники КБФ КВЛ'!F40+'Источники СОФ КВЛ'!F40+'Источники КЧФ КВЛ'!F40+'Источники ИнФ КВЛ'!F40+'Источники АУ КВЛ'!F40</f>
        <v>0</v>
      </c>
      <c r="G40" s="184">
        <f>'Источники СтФ КВЛ'!G40+'Источники ДагФ КВЛ'!G40+'Источники КБФ КВЛ'!G40+'Источники СОФ КВЛ'!G40+'Источники КЧФ КВЛ'!G40+'Источники ИнФ КВЛ'!G40+'Источники АУ КВЛ'!G40</f>
        <v>0</v>
      </c>
      <c r="H40" s="184">
        <f>'Источники СтФ КВЛ'!H40+'Источники ДагФ КВЛ'!H40+'Источники КБФ КВЛ'!H40+'Источники СОФ КВЛ'!H40+'Источники КЧФ КВЛ'!H40+'Источники ИнФ КВЛ'!H40+'Источники АУ КВЛ'!H40</f>
        <v>0</v>
      </c>
      <c r="I40" s="184">
        <f>'Источники СтФ КВЛ'!I40+'Источники ДагФ КВЛ'!I40+'Источники КБФ КВЛ'!I40+'Источники СОФ КВЛ'!I40+'Источники КЧФ КВЛ'!I40+'Источники ИнФ КВЛ'!I40+'Источники АУ КВЛ'!I40</f>
        <v>0</v>
      </c>
      <c r="J40" s="184">
        <f>'Источники СтФ КВЛ'!J40+'Источники ДагФ КВЛ'!J40+'Источники КБФ КВЛ'!J40+'Источники СОФ КВЛ'!J40+'Источники КЧФ КВЛ'!J40+'Источники ИнФ КВЛ'!J40+'Источники АУ КВЛ'!J40</f>
        <v>0</v>
      </c>
      <c r="K40" s="184">
        <f>'Источники СтФ КВЛ'!K40+'Источники ДагФ КВЛ'!K40+'Источники КБФ КВЛ'!K40+'Источники СОФ КВЛ'!K40+'Источники КЧФ КВЛ'!K40+'Источники ИнФ КВЛ'!K40+'Источники АУ КВЛ'!K40</f>
        <v>0</v>
      </c>
      <c r="L40" s="184">
        <f>'Источники СтФ КВЛ'!L40+'Источники ДагФ КВЛ'!L40+'Источники КБФ КВЛ'!L40+'Источники СОФ КВЛ'!L40+'Источники КЧФ КВЛ'!L40+'Источники ИнФ КВЛ'!L40+'Источники АУ КВЛ'!L40</f>
        <v>0</v>
      </c>
      <c r="M40" s="184">
        <f>'Источники СтФ КВЛ'!M40+'Источники ДагФ КВЛ'!M40+'Источники КБФ КВЛ'!M40+'Источники СОФ КВЛ'!M40+'Источники КЧФ КВЛ'!M40+'Источники ИнФ КВЛ'!M40+'Источники АУ КВЛ'!M40</f>
        <v>0</v>
      </c>
      <c r="N40" s="184">
        <f>'Источники СтФ КВЛ'!N40+'Источники ДагФ КВЛ'!N40+'Источники КБФ КВЛ'!N40+'Источники СОФ КВЛ'!N40+'Источники КЧФ КВЛ'!N40+'Источники ИнФ КВЛ'!N40+'Источники АУ КВЛ'!N40</f>
        <v>0</v>
      </c>
      <c r="O40" s="185">
        <f>'Источники СтФ КВЛ'!O40+'Источники ДагФ КВЛ'!O40+'Источники КБФ КВЛ'!O40+'Источники СОФ КВЛ'!O40+'Источники КЧФ КВЛ'!O40+'Источники ИнФ КВЛ'!O40+'Источники АУ КВЛ'!O40</f>
        <v>0</v>
      </c>
    </row>
    <row r="41" spans="1:15" x14ac:dyDescent="0.2">
      <c r="A41" s="143" t="s">
        <v>64</v>
      </c>
      <c r="B41" s="145" t="s">
        <v>250</v>
      </c>
      <c r="C41" s="182">
        <f>'Источники СтФ КВЛ'!C41+'Источники ДагФ КВЛ'!C41+'Источники КБФ КВЛ'!C41+'Источники СОФ КВЛ'!C41+'Источники КЧФ КВЛ'!C41+'Источники ИнФ КВЛ'!C41+'Источники АУ КВЛ'!C41</f>
        <v>0</v>
      </c>
      <c r="D41" s="183">
        <f>'Источники СтФ КВЛ'!D41+'Источники ДагФ КВЛ'!D41+'Источники КБФ КВЛ'!D41+'Источники СОФ КВЛ'!D41+'Источники КЧФ КВЛ'!D41+'Источники ИнФ КВЛ'!D41+'Источники АУ КВЛ'!D41</f>
        <v>0</v>
      </c>
      <c r="E41" s="183">
        <f>'Источники СтФ КВЛ'!E41+'Источники ДагФ КВЛ'!E41+'Источники КБФ КВЛ'!E41+'Источники СОФ КВЛ'!E41+'Источники КЧФ КВЛ'!E41+'Источники ИнФ КВЛ'!E41+'Источники АУ КВЛ'!E41</f>
        <v>0</v>
      </c>
      <c r="F41" s="183">
        <f>'Источники СтФ КВЛ'!F41+'Источники ДагФ КВЛ'!F41+'Источники КБФ КВЛ'!F41+'Источники СОФ КВЛ'!F41+'Источники КЧФ КВЛ'!F41+'Источники ИнФ КВЛ'!F41+'Источники АУ КВЛ'!F41</f>
        <v>0</v>
      </c>
      <c r="G41" s="184">
        <f>'Источники СтФ КВЛ'!G41+'Источники ДагФ КВЛ'!G41+'Источники КБФ КВЛ'!G41+'Источники СОФ КВЛ'!G41+'Источники КЧФ КВЛ'!G41+'Источники ИнФ КВЛ'!G41+'Источники АУ КВЛ'!G41</f>
        <v>0</v>
      </c>
      <c r="H41" s="184">
        <f>'Источники СтФ КВЛ'!H41+'Источники ДагФ КВЛ'!H41+'Источники КБФ КВЛ'!H41+'Источники СОФ КВЛ'!H41+'Источники КЧФ КВЛ'!H41+'Источники ИнФ КВЛ'!H41+'Источники АУ КВЛ'!H41</f>
        <v>0</v>
      </c>
      <c r="I41" s="184">
        <f>'Источники СтФ КВЛ'!I41+'Источники ДагФ КВЛ'!I41+'Источники КБФ КВЛ'!I41+'Источники СОФ КВЛ'!I41+'Источники КЧФ КВЛ'!I41+'Источники ИнФ КВЛ'!I41+'Источники АУ КВЛ'!I41</f>
        <v>0</v>
      </c>
      <c r="J41" s="184">
        <f>'Источники СтФ КВЛ'!J41+'Источники ДагФ КВЛ'!J41+'Источники КБФ КВЛ'!J41+'Источники СОФ КВЛ'!J41+'Источники КЧФ КВЛ'!J41+'Источники ИнФ КВЛ'!J41+'Источники АУ КВЛ'!J41</f>
        <v>0</v>
      </c>
      <c r="K41" s="184">
        <f>'Источники СтФ КВЛ'!K41+'Источники ДагФ КВЛ'!K41+'Источники КБФ КВЛ'!K41+'Источники СОФ КВЛ'!K41+'Источники КЧФ КВЛ'!K41+'Источники ИнФ КВЛ'!K41+'Источники АУ КВЛ'!K41</f>
        <v>0</v>
      </c>
      <c r="L41" s="184">
        <f>'Источники СтФ КВЛ'!L41+'Источники ДагФ КВЛ'!L41+'Источники КБФ КВЛ'!L41+'Источники СОФ КВЛ'!L41+'Источники КЧФ КВЛ'!L41+'Источники ИнФ КВЛ'!L41+'Источники АУ КВЛ'!L41</f>
        <v>0</v>
      </c>
      <c r="M41" s="184">
        <f>'Источники СтФ КВЛ'!M41+'Источники ДагФ КВЛ'!M41+'Источники КБФ КВЛ'!M41+'Источники СОФ КВЛ'!M41+'Источники КЧФ КВЛ'!M41+'Источники ИнФ КВЛ'!M41+'Источники АУ КВЛ'!M41</f>
        <v>0</v>
      </c>
      <c r="N41" s="184">
        <f>'Источники СтФ КВЛ'!N41+'Источники ДагФ КВЛ'!N41+'Источники КБФ КВЛ'!N41+'Источники СОФ КВЛ'!N41+'Источники КЧФ КВЛ'!N41+'Источники ИнФ КВЛ'!N41+'Источники АУ КВЛ'!N41</f>
        <v>0</v>
      </c>
      <c r="O41" s="185">
        <f>'Источники СтФ КВЛ'!O41+'Источники ДагФ КВЛ'!O41+'Источники КБФ КВЛ'!O41+'Источники СОФ КВЛ'!O41+'Источники КЧФ КВЛ'!O41+'Источники ИнФ КВЛ'!O41+'Источники АУ КВЛ'!O41</f>
        <v>0</v>
      </c>
    </row>
    <row r="42" spans="1:15" x14ac:dyDescent="0.2">
      <c r="A42" s="143" t="s">
        <v>135</v>
      </c>
      <c r="B42" s="145" t="s">
        <v>251</v>
      </c>
      <c r="C42" s="182">
        <f>'Источники СтФ КВЛ'!C42+'Источники ДагФ КВЛ'!C42+'Источники КБФ КВЛ'!C42+'Источники СОФ КВЛ'!C42+'Источники КЧФ КВЛ'!C42+'Источники ИнФ КВЛ'!C42+'Источники АУ КВЛ'!C42</f>
        <v>0</v>
      </c>
      <c r="D42" s="183">
        <f>'Источники СтФ КВЛ'!D42+'Источники ДагФ КВЛ'!D42+'Источники КБФ КВЛ'!D42+'Источники СОФ КВЛ'!D42+'Источники КЧФ КВЛ'!D42+'Источники ИнФ КВЛ'!D42+'Источники АУ КВЛ'!D42</f>
        <v>0</v>
      </c>
      <c r="E42" s="183">
        <f>'Источники СтФ КВЛ'!E42+'Источники ДагФ КВЛ'!E42+'Источники КБФ КВЛ'!E42+'Источники СОФ КВЛ'!E42+'Источники КЧФ КВЛ'!E42+'Источники ИнФ КВЛ'!E42+'Источники АУ КВЛ'!E42</f>
        <v>0</v>
      </c>
      <c r="F42" s="183">
        <f>'Источники СтФ КВЛ'!F42+'Источники ДагФ КВЛ'!F42+'Источники КБФ КВЛ'!F42+'Источники СОФ КВЛ'!F42+'Источники КЧФ КВЛ'!F42+'Источники ИнФ КВЛ'!F42+'Источники АУ КВЛ'!F42</f>
        <v>0</v>
      </c>
      <c r="G42" s="184">
        <f>'Источники СтФ КВЛ'!G42+'Источники ДагФ КВЛ'!G42+'Источники КБФ КВЛ'!G42+'Источники СОФ КВЛ'!G42+'Источники КЧФ КВЛ'!G42+'Источники ИнФ КВЛ'!G42+'Источники АУ КВЛ'!G42</f>
        <v>0</v>
      </c>
      <c r="H42" s="184">
        <f>'Источники СтФ КВЛ'!H42+'Источники ДагФ КВЛ'!H42+'Источники КБФ КВЛ'!H42+'Источники СОФ КВЛ'!H42+'Источники КЧФ КВЛ'!H42+'Источники ИнФ КВЛ'!H42+'Источники АУ КВЛ'!H42</f>
        <v>0</v>
      </c>
      <c r="I42" s="184">
        <f>'Источники СтФ КВЛ'!I42+'Источники ДагФ КВЛ'!I42+'Источники КБФ КВЛ'!I42+'Источники СОФ КВЛ'!I42+'Источники КЧФ КВЛ'!I42+'Источники ИнФ КВЛ'!I42+'Источники АУ КВЛ'!I42</f>
        <v>0</v>
      </c>
      <c r="J42" s="184">
        <f>'Источники СтФ КВЛ'!J42+'Источники ДагФ КВЛ'!J42+'Источники КБФ КВЛ'!J42+'Источники СОФ КВЛ'!J42+'Источники КЧФ КВЛ'!J42+'Источники ИнФ КВЛ'!J42+'Источники АУ КВЛ'!J42</f>
        <v>0</v>
      </c>
      <c r="K42" s="184">
        <f>'Источники СтФ КВЛ'!K42+'Источники ДагФ КВЛ'!K42+'Источники КБФ КВЛ'!K42+'Источники СОФ КВЛ'!K42+'Источники КЧФ КВЛ'!K42+'Источники ИнФ КВЛ'!K42+'Источники АУ КВЛ'!K42</f>
        <v>0</v>
      </c>
      <c r="L42" s="184">
        <f>'Источники СтФ КВЛ'!L42+'Источники ДагФ КВЛ'!L42+'Источники КБФ КВЛ'!L42+'Источники СОФ КВЛ'!L42+'Источники КЧФ КВЛ'!L42+'Источники ИнФ КВЛ'!L42+'Источники АУ КВЛ'!L42</f>
        <v>0</v>
      </c>
      <c r="M42" s="184">
        <f>'Источники СтФ КВЛ'!M42+'Источники ДагФ КВЛ'!M42+'Источники КБФ КВЛ'!M42+'Источники СОФ КВЛ'!M42+'Источники КЧФ КВЛ'!M42+'Источники ИнФ КВЛ'!M42+'Источники АУ КВЛ'!M42</f>
        <v>0</v>
      </c>
      <c r="N42" s="184">
        <f>'Источники СтФ КВЛ'!N42+'Источники ДагФ КВЛ'!N42+'Источники КБФ КВЛ'!N42+'Источники СОФ КВЛ'!N42+'Источники КЧФ КВЛ'!N42+'Источники ИнФ КВЛ'!N42+'Источники АУ КВЛ'!N42</f>
        <v>0</v>
      </c>
      <c r="O42" s="185">
        <f>'Источники СтФ КВЛ'!O42+'Источники ДагФ КВЛ'!O42+'Источники КБФ КВЛ'!O42+'Источники СОФ КВЛ'!O42+'Источники КЧФ КВЛ'!O42+'Источники ИнФ КВЛ'!O42+'Источники АУ КВЛ'!O42</f>
        <v>0</v>
      </c>
    </row>
    <row r="43" spans="1:15" x14ac:dyDescent="0.2">
      <c r="A43" s="143"/>
      <c r="B43" s="145" t="s">
        <v>252</v>
      </c>
      <c r="C43" s="182">
        <f>'Источники СтФ КВЛ'!C43+'Источники ДагФ КВЛ'!C43+'Источники КБФ КВЛ'!C43+'Источники СОФ КВЛ'!C43+'Источники КЧФ КВЛ'!C43+'Источники ИнФ КВЛ'!C43+'Источники АУ КВЛ'!C43</f>
        <v>0</v>
      </c>
      <c r="D43" s="183">
        <f>'Источники СтФ КВЛ'!D43+'Источники ДагФ КВЛ'!D43+'Источники КБФ КВЛ'!D43+'Источники СОФ КВЛ'!D43+'Источники КЧФ КВЛ'!D43+'Источники ИнФ КВЛ'!D43+'Источники АУ КВЛ'!D43</f>
        <v>0</v>
      </c>
      <c r="E43" s="183">
        <f>'Источники СтФ КВЛ'!E43+'Источники ДагФ КВЛ'!E43+'Источники КБФ КВЛ'!E43+'Источники СОФ КВЛ'!E43+'Источники КЧФ КВЛ'!E43+'Источники ИнФ КВЛ'!E43+'Источники АУ КВЛ'!E43</f>
        <v>0</v>
      </c>
      <c r="F43" s="183">
        <f>'Источники СтФ КВЛ'!F43+'Источники ДагФ КВЛ'!F43+'Источники КБФ КВЛ'!F43+'Источники СОФ КВЛ'!F43+'Источники КЧФ КВЛ'!F43+'Источники ИнФ КВЛ'!F43+'Источники АУ КВЛ'!F43</f>
        <v>0</v>
      </c>
      <c r="G43" s="184">
        <f>'Источники СтФ КВЛ'!G43+'Источники ДагФ КВЛ'!G43+'Источники КБФ КВЛ'!G43+'Источники СОФ КВЛ'!G43+'Источники КЧФ КВЛ'!G43+'Источники ИнФ КВЛ'!G43+'Источники АУ КВЛ'!G43</f>
        <v>0</v>
      </c>
      <c r="H43" s="184">
        <f>'Источники СтФ КВЛ'!H43+'Источники ДагФ КВЛ'!H43+'Источники КБФ КВЛ'!H43+'Источники СОФ КВЛ'!H43+'Источники КЧФ КВЛ'!H43+'Источники ИнФ КВЛ'!H43+'Источники АУ КВЛ'!H43</f>
        <v>0</v>
      </c>
      <c r="I43" s="184">
        <f>'Источники СтФ КВЛ'!I43+'Источники ДагФ КВЛ'!I43+'Источники КБФ КВЛ'!I43+'Источники СОФ КВЛ'!I43+'Источники КЧФ КВЛ'!I43+'Источники ИнФ КВЛ'!I43+'Источники АУ КВЛ'!I43</f>
        <v>0</v>
      </c>
      <c r="J43" s="184">
        <f>'Источники СтФ КВЛ'!J43+'Источники ДагФ КВЛ'!J43+'Источники КБФ КВЛ'!J43+'Источники СОФ КВЛ'!J43+'Источники КЧФ КВЛ'!J43+'Источники ИнФ КВЛ'!J43+'Источники АУ КВЛ'!J43</f>
        <v>0</v>
      </c>
      <c r="K43" s="184">
        <f>'Источники СтФ КВЛ'!K43+'Источники ДагФ КВЛ'!K43+'Источники КБФ КВЛ'!K43+'Источники СОФ КВЛ'!K43+'Источники КЧФ КВЛ'!K43+'Источники ИнФ КВЛ'!K43+'Источники АУ КВЛ'!K43</f>
        <v>0</v>
      </c>
      <c r="L43" s="184">
        <f>'Источники СтФ КВЛ'!L43+'Источники ДагФ КВЛ'!L43+'Источники КБФ КВЛ'!L43+'Источники СОФ КВЛ'!L43+'Источники КЧФ КВЛ'!L43+'Источники ИнФ КВЛ'!L43+'Источники АУ КВЛ'!L43</f>
        <v>0</v>
      </c>
      <c r="M43" s="184">
        <f>'Источники СтФ КВЛ'!M43+'Источники ДагФ КВЛ'!M43+'Источники КБФ КВЛ'!M43+'Источники СОФ КВЛ'!M43+'Источники КЧФ КВЛ'!M43+'Источники ИнФ КВЛ'!M43+'Источники АУ КВЛ'!M43</f>
        <v>0</v>
      </c>
      <c r="N43" s="184">
        <f>'Источники СтФ КВЛ'!N43+'Источники ДагФ КВЛ'!N43+'Источники КБФ КВЛ'!N43+'Источники СОФ КВЛ'!N43+'Источники КЧФ КВЛ'!N43+'Источники ИнФ КВЛ'!N43+'Источники АУ КВЛ'!N43</f>
        <v>0</v>
      </c>
      <c r="O43" s="185">
        <f>'Источники СтФ КВЛ'!O43+'Источники ДагФ КВЛ'!O43+'Источники КБФ КВЛ'!O43+'Источники СОФ КВЛ'!O43+'Источники КЧФ КВЛ'!O43+'Источники ИнФ КВЛ'!O43+'Источники АУ КВЛ'!O43</f>
        <v>0</v>
      </c>
    </row>
    <row r="44" spans="1:15" ht="28.5" x14ac:dyDescent="0.2">
      <c r="A44" s="143"/>
      <c r="B44" s="149" t="s">
        <v>253</v>
      </c>
      <c r="C44" s="182">
        <f>'Источники СтФ КВЛ'!C44+'Источники ДагФ КВЛ'!C44+'Источники КБФ КВЛ'!C44+'Источники СОФ КВЛ'!C44+'Источники КЧФ КВЛ'!C44+'Источники ИнФ КВЛ'!C44+'Источники АУ КВЛ'!C44</f>
        <v>0</v>
      </c>
      <c r="D44" s="183">
        <f>'Источники СтФ КВЛ'!D44+'Источники ДагФ КВЛ'!D44+'Источники КБФ КВЛ'!D44+'Источники СОФ КВЛ'!D44+'Источники КЧФ КВЛ'!D44+'Источники ИнФ КВЛ'!D44+'Источники АУ КВЛ'!D44</f>
        <v>0</v>
      </c>
      <c r="E44" s="183">
        <f>'Источники СтФ КВЛ'!E44+'Источники ДагФ КВЛ'!E44+'Источники КБФ КВЛ'!E44+'Источники СОФ КВЛ'!E44+'Источники КЧФ КВЛ'!E44+'Источники ИнФ КВЛ'!E44+'Источники АУ КВЛ'!E44</f>
        <v>0</v>
      </c>
      <c r="F44" s="183">
        <f>'Источники СтФ КВЛ'!F44+'Источники ДагФ КВЛ'!F44+'Источники КБФ КВЛ'!F44+'Источники СОФ КВЛ'!F44+'Источники КЧФ КВЛ'!F44+'Источники ИнФ КВЛ'!F44+'Источники АУ КВЛ'!F44</f>
        <v>0</v>
      </c>
      <c r="G44" s="184">
        <f>'Источники СтФ КВЛ'!G44+'Источники ДагФ КВЛ'!G44+'Источники КБФ КВЛ'!G44+'Источники СОФ КВЛ'!G44+'Источники КЧФ КВЛ'!G44+'Источники ИнФ КВЛ'!G44+'Источники АУ КВЛ'!G44</f>
        <v>0</v>
      </c>
      <c r="H44" s="184">
        <f>'Источники СтФ КВЛ'!H44+'Источники ДагФ КВЛ'!H44+'Источники КБФ КВЛ'!H44+'Источники СОФ КВЛ'!H44+'Источники КЧФ КВЛ'!H44+'Источники ИнФ КВЛ'!H44+'Источники АУ КВЛ'!H44</f>
        <v>0</v>
      </c>
      <c r="I44" s="184">
        <f>'Источники СтФ КВЛ'!I44+'Источники ДагФ КВЛ'!I44+'Источники КБФ КВЛ'!I44+'Источники СОФ КВЛ'!I44+'Источники КЧФ КВЛ'!I44+'Источники ИнФ КВЛ'!I44+'Источники АУ КВЛ'!I44</f>
        <v>0</v>
      </c>
      <c r="J44" s="184">
        <f>'Источники СтФ КВЛ'!J44+'Источники ДагФ КВЛ'!J44+'Источники КБФ КВЛ'!J44+'Источники СОФ КВЛ'!J44+'Источники КЧФ КВЛ'!J44+'Источники ИнФ КВЛ'!J44+'Источники АУ КВЛ'!J44</f>
        <v>0</v>
      </c>
      <c r="K44" s="184">
        <f>'Источники СтФ КВЛ'!K44+'Источники ДагФ КВЛ'!K44+'Источники КБФ КВЛ'!K44+'Источники СОФ КВЛ'!K44+'Источники КЧФ КВЛ'!K44+'Источники ИнФ КВЛ'!K44+'Источники АУ КВЛ'!K44</f>
        <v>0</v>
      </c>
      <c r="L44" s="184">
        <f>'Источники СтФ КВЛ'!L44+'Источники ДагФ КВЛ'!L44+'Источники КБФ КВЛ'!L44+'Источники СОФ КВЛ'!L44+'Источники КЧФ КВЛ'!L44+'Источники ИнФ КВЛ'!L44+'Источники АУ КВЛ'!L44</f>
        <v>0</v>
      </c>
      <c r="M44" s="184">
        <f>'Источники СтФ КВЛ'!M44+'Источники ДагФ КВЛ'!M44+'Источники КБФ КВЛ'!M44+'Источники СОФ КВЛ'!M44+'Источники КЧФ КВЛ'!M44+'Источники ИнФ КВЛ'!M44+'Источники АУ КВЛ'!M44</f>
        <v>0</v>
      </c>
      <c r="N44" s="184">
        <f>'Источники СтФ КВЛ'!N44+'Источники ДагФ КВЛ'!N44+'Источники КБФ КВЛ'!N44+'Источники СОФ КВЛ'!N44+'Источники КЧФ КВЛ'!N44+'Источники ИнФ КВЛ'!N44+'Источники АУ КВЛ'!N44</f>
        <v>0</v>
      </c>
      <c r="O44" s="185">
        <f>'Источники СтФ КВЛ'!O44+'Источники ДагФ КВЛ'!O44+'Источники КБФ КВЛ'!O44+'Источники СОФ КВЛ'!O44+'Источники КЧФ КВЛ'!O44+'Источники ИнФ КВЛ'!O44+'Источники АУ КВЛ'!O44</f>
        <v>0</v>
      </c>
    </row>
    <row r="45" spans="1:15" ht="28.5" x14ac:dyDescent="0.2">
      <c r="A45" s="143"/>
      <c r="B45" s="149" t="s">
        <v>254</v>
      </c>
      <c r="C45" s="182">
        <f>'Источники СтФ КВЛ'!C45+'Источники ДагФ КВЛ'!C45+'Источники КБФ КВЛ'!C45+'Источники СОФ КВЛ'!C45+'Источники КЧФ КВЛ'!C45+'Источники ИнФ КВЛ'!C45+'Источники АУ КВЛ'!C45</f>
        <v>0</v>
      </c>
      <c r="D45" s="183">
        <f>'Источники СтФ КВЛ'!D45+'Источники ДагФ КВЛ'!D45+'Источники КБФ КВЛ'!D45+'Источники СОФ КВЛ'!D45+'Источники КЧФ КВЛ'!D45+'Источники ИнФ КВЛ'!D45+'Источники АУ КВЛ'!D45</f>
        <v>0</v>
      </c>
      <c r="E45" s="183">
        <f>'Источники СтФ КВЛ'!E45+'Источники ДагФ КВЛ'!E45+'Источники КБФ КВЛ'!E45+'Источники СОФ КВЛ'!E45+'Источники КЧФ КВЛ'!E45+'Источники ИнФ КВЛ'!E45+'Источники АУ КВЛ'!E45</f>
        <v>0</v>
      </c>
      <c r="F45" s="183">
        <f>'Источники СтФ КВЛ'!F45+'Источники ДагФ КВЛ'!F45+'Источники КБФ КВЛ'!F45+'Источники СОФ КВЛ'!F45+'Источники КЧФ КВЛ'!F45+'Источники ИнФ КВЛ'!F45+'Источники АУ КВЛ'!F45</f>
        <v>0</v>
      </c>
      <c r="G45" s="184">
        <f>'Источники СтФ КВЛ'!G45+'Источники ДагФ КВЛ'!G45+'Источники КБФ КВЛ'!G45+'Источники СОФ КВЛ'!G45+'Источники КЧФ КВЛ'!G45+'Источники ИнФ КВЛ'!G45+'Источники АУ КВЛ'!G45</f>
        <v>0</v>
      </c>
      <c r="H45" s="184">
        <f>'Источники СтФ КВЛ'!H45+'Источники ДагФ КВЛ'!H45+'Источники КБФ КВЛ'!H45+'Источники СОФ КВЛ'!H45+'Источники КЧФ КВЛ'!H45+'Источники ИнФ КВЛ'!H45+'Источники АУ КВЛ'!H45</f>
        <v>0</v>
      </c>
      <c r="I45" s="184">
        <f>'Источники СтФ КВЛ'!I45+'Источники ДагФ КВЛ'!I45+'Источники КБФ КВЛ'!I45+'Источники СОФ КВЛ'!I45+'Источники КЧФ КВЛ'!I45+'Источники ИнФ КВЛ'!I45+'Источники АУ КВЛ'!I45</f>
        <v>0</v>
      </c>
      <c r="J45" s="184">
        <f>'Источники СтФ КВЛ'!J45+'Источники ДагФ КВЛ'!J45+'Источники КБФ КВЛ'!J45+'Источники СОФ КВЛ'!J45+'Источники КЧФ КВЛ'!J45+'Источники ИнФ КВЛ'!J45+'Источники АУ КВЛ'!J45</f>
        <v>0</v>
      </c>
      <c r="K45" s="184">
        <f>'Источники СтФ КВЛ'!K45+'Источники ДагФ КВЛ'!K45+'Источники КБФ КВЛ'!K45+'Источники СОФ КВЛ'!K45+'Источники КЧФ КВЛ'!K45+'Источники ИнФ КВЛ'!K45+'Источники АУ КВЛ'!K45</f>
        <v>0</v>
      </c>
      <c r="L45" s="184">
        <f>'Источники СтФ КВЛ'!L45+'Источники ДагФ КВЛ'!L45+'Источники КБФ КВЛ'!L45+'Источники СОФ КВЛ'!L45+'Источники КЧФ КВЛ'!L45+'Источники ИнФ КВЛ'!L45+'Источники АУ КВЛ'!L45</f>
        <v>0</v>
      </c>
      <c r="M45" s="184">
        <f>'Источники СтФ КВЛ'!M45+'Источники ДагФ КВЛ'!M45+'Источники КБФ КВЛ'!M45+'Источники СОФ КВЛ'!M45+'Источники КЧФ КВЛ'!M45+'Источники ИнФ КВЛ'!M45+'Источники АУ КВЛ'!M45</f>
        <v>0</v>
      </c>
      <c r="N45" s="184">
        <f>'Источники СтФ КВЛ'!N45+'Источники ДагФ КВЛ'!N45+'Источники КБФ КВЛ'!N45+'Источники СОФ КВЛ'!N45+'Источники КЧФ КВЛ'!N45+'Источники ИнФ КВЛ'!N45+'Источники АУ КВЛ'!N45</f>
        <v>0</v>
      </c>
      <c r="O45" s="185">
        <f>'Источники СтФ КВЛ'!O45+'Источники ДагФ КВЛ'!O45+'Источники КБФ КВЛ'!O45+'Источники СОФ КВЛ'!O45+'Источники КЧФ КВЛ'!O45+'Источники ИнФ КВЛ'!O45+'Источники АУ КВЛ'!O45</f>
        <v>0</v>
      </c>
    </row>
    <row r="46" spans="1:15" ht="28.5" x14ac:dyDescent="0.2">
      <c r="A46" s="143"/>
      <c r="B46" s="149" t="s">
        <v>255</v>
      </c>
      <c r="C46" s="182">
        <f>'Источники СтФ КВЛ'!C46+'Источники ДагФ КВЛ'!C46+'Источники КБФ КВЛ'!C46+'Источники СОФ КВЛ'!C46+'Источники КЧФ КВЛ'!C46+'Источники ИнФ КВЛ'!C46+'Источники АУ КВЛ'!C46</f>
        <v>0</v>
      </c>
      <c r="D46" s="183">
        <f>'Источники СтФ КВЛ'!D46+'Источники ДагФ КВЛ'!D46+'Источники КБФ КВЛ'!D46+'Источники СОФ КВЛ'!D46+'Источники КЧФ КВЛ'!D46+'Источники ИнФ КВЛ'!D46+'Источники АУ КВЛ'!D46</f>
        <v>0</v>
      </c>
      <c r="E46" s="183">
        <f>'Источники СтФ КВЛ'!E46+'Источники ДагФ КВЛ'!E46+'Источники КБФ КВЛ'!E46+'Источники СОФ КВЛ'!E46+'Источники КЧФ КВЛ'!E46+'Источники ИнФ КВЛ'!E46+'Источники АУ КВЛ'!E46</f>
        <v>0</v>
      </c>
      <c r="F46" s="183">
        <f>'Источники СтФ КВЛ'!F46+'Источники ДагФ КВЛ'!F46+'Источники КБФ КВЛ'!F46+'Источники СОФ КВЛ'!F46+'Источники КЧФ КВЛ'!F46+'Источники ИнФ КВЛ'!F46+'Источники АУ КВЛ'!F46</f>
        <v>0</v>
      </c>
      <c r="G46" s="184">
        <f>'Источники СтФ КВЛ'!G46+'Источники ДагФ КВЛ'!G46+'Источники КБФ КВЛ'!G46+'Источники СОФ КВЛ'!G46+'Источники КЧФ КВЛ'!G46+'Источники ИнФ КВЛ'!G46+'Источники АУ КВЛ'!G46</f>
        <v>0</v>
      </c>
      <c r="H46" s="184">
        <f>'Источники СтФ КВЛ'!H46+'Источники ДагФ КВЛ'!H46+'Источники КБФ КВЛ'!H46+'Источники СОФ КВЛ'!H46+'Источники КЧФ КВЛ'!H46+'Источники ИнФ КВЛ'!H46+'Источники АУ КВЛ'!H46</f>
        <v>0</v>
      </c>
      <c r="I46" s="184">
        <f>'Источники СтФ КВЛ'!I46+'Источники ДагФ КВЛ'!I46+'Источники КБФ КВЛ'!I46+'Источники СОФ КВЛ'!I46+'Источники КЧФ КВЛ'!I46+'Источники ИнФ КВЛ'!I46+'Источники АУ КВЛ'!I46</f>
        <v>0</v>
      </c>
      <c r="J46" s="184">
        <f>'Источники СтФ КВЛ'!J46+'Источники ДагФ КВЛ'!J46+'Источники КБФ КВЛ'!J46+'Источники СОФ КВЛ'!J46+'Источники КЧФ КВЛ'!J46+'Источники ИнФ КВЛ'!J46+'Источники АУ КВЛ'!J46</f>
        <v>0</v>
      </c>
      <c r="K46" s="184">
        <f>'Источники СтФ КВЛ'!K46+'Источники ДагФ КВЛ'!K46+'Источники КБФ КВЛ'!K46+'Источники СОФ КВЛ'!K46+'Источники КЧФ КВЛ'!K46+'Источники ИнФ КВЛ'!K46+'Источники АУ КВЛ'!K46</f>
        <v>0</v>
      </c>
      <c r="L46" s="184">
        <f>'Источники СтФ КВЛ'!L46+'Источники ДагФ КВЛ'!L46+'Источники КБФ КВЛ'!L46+'Источники СОФ КВЛ'!L46+'Источники КЧФ КВЛ'!L46+'Источники ИнФ КВЛ'!L46+'Источники АУ КВЛ'!L46</f>
        <v>0</v>
      </c>
      <c r="M46" s="184">
        <f>'Источники СтФ КВЛ'!M46+'Источники ДагФ КВЛ'!M46+'Источники КБФ КВЛ'!M46+'Источники СОФ КВЛ'!M46+'Источники КЧФ КВЛ'!M46+'Источники ИнФ КВЛ'!M46+'Источники АУ КВЛ'!M46</f>
        <v>0</v>
      </c>
      <c r="N46" s="184">
        <f>'Источники СтФ КВЛ'!N46+'Источники ДагФ КВЛ'!N46+'Источники КБФ КВЛ'!N46+'Источники СОФ КВЛ'!N46+'Источники КЧФ КВЛ'!N46+'Источники ИнФ КВЛ'!N46+'Источники АУ КВЛ'!N46</f>
        <v>0</v>
      </c>
      <c r="O46" s="185">
        <f>'Источники СтФ КВЛ'!O46+'Источники ДагФ КВЛ'!O46+'Источники КБФ КВЛ'!O46+'Источники СОФ КВЛ'!O46+'Источники КЧФ КВЛ'!O46+'Источники ИнФ КВЛ'!O46+'Источники АУ КВЛ'!O46</f>
        <v>0</v>
      </c>
    </row>
    <row r="47" spans="1:15" x14ac:dyDescent="0.2">
      <c r="A47" s="143" t="s">
        <v>136</v>
      </c>
      <c r="B47" s="145" t="s">
        <v>256</v>
      </c>
      <c r="C47" s="182">
        <f>'Источники СтФ КВЛ'!C47+'Источники ДагФ КВЛ'!C47+'Источники КБФ КВЛ'!C47+'Источники СОФ КВЛ'!C47+'Источники КЧФ КВЛ'!C47+'Источники ИнФ КВЛ'!C47+'Источники АУ КВЛ'!C47</f>
        <v>0</v>
      </c>
      <c r="D47" s="183">
        <f>'Источники СтФ КВЛ'!D47+'Источники ДагФ КВЛ'!D47+'Источники КБФ КВЛ'!D47+'Источники СОФ КВЛ'!D47+'Источники КЧФ КВЛ'!D47+'Источники ИнФ КВЛ'!D47+'Источники АУ КВЛ'!D47</f>
        <v>0</v>
      </c>
      <c r="E47" s="183">
        <f>'Источники СтФ КВЛ'!E47+'Источники ДагФ КВЛ'!E47+'Источники КБФ КВЛ'!E47+'Источники СОФ КВЛ'!E47+'Источники КЧФ КВЛ'!E47+'Источники ИнФ КВЛ'!E47+'Источники АУ КВЛ'!E47</f>
        <v>0</v>
      </c>
      <c r="F47" s="183">
        <f>'Источники СтФ КВЛ'!F47+'Источники ДагФ КВЛ'!F47+'Источники КБФ КВЛ'!F47+'Источники СОФ КВЛ'!F47+'Источники КЧФ КВЛ'!F47+'Источники ИнФ КВЛ'!F47+'Источники АУ КВЛ'!F47</f>
        <v>0</v>
      </c>
      <c r="G47" s="184">
        <f>'Источники СтФ КВЛ'!G47+'Источники ДагФ КВЛ'!G47+'Источники КБФ КВЛ'!G47+'Источники СОФ КВЛ'!G47+'Источники КЧФ КВЛ'!G47+'Источники ИнФ КВЛ'!G47+'Источники АУ КВЛ'!G47</f>
        <v>0</v>
      </c>
      <c r="H47" s="184">
        <f>'Источники СтФ КВЛ'!H47+'Источники ДагФ КВЛ'!H47+'Источники КБФ КВЛ'!H47+'Источники СОФ КВЛ'!H47+'Источники КЧФ КВЛ'!H47+'Источники ИнФ КВЛ'!H47+'Источники АУ КВЛ'!H47</f>
        <v>0</v>
      </c>
      <c r="I47" s="184">
        <f>'Источники СтФ КВЛ'!I47+'Источники ДагФ КВЛ'!I47+'Источники КБФ КВЛ'!I47+'Источники СОФ КВЛ'!I47+'Источники КЧФ КВЛ'!I47+'Источники ИнФ КВЛ'!I47+'Источники АУ КВЛ'!I47</f>
        <v>0</v>
      </c>
      <c r="J47" s="184">
        <f>'Источники СтФ КВЛ'!J47+'Источники ДагФ КВЛ'!J47+'Источники КБФ КВЛ'!J47+'Источники СОФ КВЛ'!J47+'Источники КЧФ КВЛ'!J47+'Источники ИнФ КВЛ'!J47+'Источники АУ КВЛ'!J47</f>
        <v>0</v>
      </c>
      <c r="K47" s="184">
        <f>'Источники СтФ КВЛ'!K47+'Источники ДагФ КВЛ'!K47+'Источники КБФ КВЛ'!K47+'Источники СОФ КВЛ'!K47+'Источники КЧФ КВЛ'!K47+'Источники ИнФ КВЛ'!K47+'Источники АУ КВЛ'!K47</f>
        <v>0</v>
      </c>
      <c r="L47" s="184">
        <f>'Источники СтФ КВЛ'!L47+'Источники ДагФ КВЛ'!L47+'Источники КБФ КВЛ'!L47+'Источники СОФ КВЛ'!L47+'Источники КЧФ КВЛ'!L47+'Источники ИнФ КВЛ'!L47+'Источники АУ КВЛ'!L47</f>
        <v>0</v>
      </c>
      <c r="M47" s="184">
        <f>'Источники СтФ КВЛ'!M47+'Источники ДагФ КВЛ'!M47+'Источники КБФ КВЛ'!M47+'Источники СОФ КВЛ'!M47+'Источники КЧФ КВЛ'!M47+'Источники ИнФ КВЛ'!M47+'Источники АУ КВЛ'!M47</f>
        <v>0</v>
      </c>
      <c r="N47" s="184">
        <f>'Источники СтФ КВЛ'!N47+'Источники ДагФ КВЛ'!N47+'Источники КБФ КВЛ'!N47+'Источники СОФ КВЛ'!N47+'Источники КЧФ КВЛ'!N47+'Источники ИнФ КВЛ'!N47+'Источники АУ КВЛ'!N47</f>
        <v>0</v>
      </c>
      <c r="O47" s="185">
        <f>'Источники СтФ КВЛ'!O47+'Источники ДагФ КВЛ'!O47+'Источники КБФ КВЛ'!O47+'Источники СОФ КВЛ'!O47+'Источники КЧФ КВЛ'!O47+'Источники ИнФ КВЛ'!O47+'Источники АУ КВЛ'!O47</f>
        <v>0</v>
      </c>
    </row>
    <row r="48" spans="1:15" x14ac:dyDescent="0.2">
      <c r="A48" s="143" t="s">
        <v>137</v>
      </c>
      <c r="B48" s="145" t="s">
        <v>257</v>
      </c>
      <c r="C48" s="182">
        <f>'Источники СтФ КВЛ'!C48+'Источники ДагФ КВЛ'!C48+'Источники КБФ КВЛ'!C48+'Источники СОФ КВЛ'!C48+'Источники КЧФ КВЛ'!C48+'Источники ИнФ КВЛ'!C48+'Источники АУ КВЛ'!C48</f>
        <v>0</v>
      </c>
      <c r="D48" s="183">
        <f>'Источники СтФ КВЛ'!D48+'Источники ДагФ КВЛ'!D48+'Источники КБФ КВЛ'!D48+'Источники СОФ КВЛ'!D48+'Источники КЧФ КВЛ'!D48+'Источники ИнФ КВЛ'!D48+'Источники АУ КВЛ'!D48</f>
        <v>0</v>
      </c>
      <c r="E48" s="183">
        <f>'Источники СтФ КВЛ'!E48+'Источники ДагФ КВЛ'!E48+'Источники КБФ КВЛ'!E48+'Источники СОФ КВЛ'!E48+'Источники КЧФ КВЛ'!E48+'Источники ИнФ КВЛ'!E48+'Источники АУ КВЛ'!E48</f>
        <v>0</v>
      </c>
      <c r="F48" s="183">
        <f>'Источники СтФ КВЛ'!F48+'Источники ДагФ КВЛ'!F48+'Источники КБФ КВЛ'!F48+'Источники СОФ КВЛ'!F48+'Источники КЧФ КВЛ'!F48+'Источники ИнФ КВЛ'!F48+'Источники АУ КВЛ'!F48</f>
        <v>0</v>
      </c>
      <c r="G48" s="184">
        <f>'Источники СтФ КВЛ'!G48+'Источники ДагФ КВЛ'!G48+'Источники КБФ КВЛ'!G48+'Источники СОФ КВЛ'!G48+'Источники КЧФ КВЛ'!G48+'Источники ИнФ КВЛ'!G48+'Источники АУ КВЛ'!G48</f>
        <v>0</v>
      </c>
      <c r="H48" s="184">
        <f>'Источники СтФ КВЛ'!H48+'Источники ДагФ КВЛ'!H48+'Источники КБФ КВЛ'!H48+'Источники СОФ КВЛ'!H48+'Источники КЧФ КВЛ'!H48+'Источники ИнФ КВЛ'!H48+'Источники АУ КВЛ'!H48</f>
        <v>0</v>
      </c>
      <c r="I48" s="184">
        <f>'Источники СтФ КВЛ'!I48+'Источники ДагФ КВЛ'!I48+'Источники КБФ КВЛ'!I48+'Источники СОФ КВЛ'!I48+'Источники КЧФ КВЛ'!I48+'Источники ИнФ КВЛ'!I48+'Источники АУ КВЛ'!I48</f>
        <v>0</v>
      </c>
      <c r="J48" s="184">
        <f>'Источники СтФ КВЛ'!J48+'Источники ДагФ КВЛ'!J48+'Источники КБФ КВЛ'!J48+'Источники СОФ КВЛ'!J48+'Источники КЧФ КВЛ'!J48+'Источники ИнФ КВЛ'!J48+'Источники АУ КВЛ'!J48</f>
        <v>0</v>
      </c>
      <c r="K48" s="184">
        <f>'Источники СтФ КВЛ'!K48+'Источники ДагФ КВЛ'!K48+'Источники КБФ КВЛ'!K48+'Источники СОФ КВЛ'!K48+'Источники КЧФ КВЛ'!K48+'Источники ИнФ КВЛ'!K48+'Источники АУ КВЛ'!K48</f>
        <v>0</v>
      </c>
      <c r="L48" s="184">
        <f>'Источники СтФ КВЛ'!L48+'Источники ДагФ КВЛ'!L48+'Источники КБФ КВЛ'!L48+'Источники СОФ КВЛ'!L48+'Источники КЧФ КВЛ'!L48+'Источники ИнФ КВЛ'!L48+'Источники АУ КВЛ'!L48</f>
        <v>0</v>
      </c>
      <c r="M48" s="184">
        <f>'Источники СтФ КВЛ'!M48+'Источники ДагФ КВЛ'!M48+'Источники КБФ КВЛ'!M48+'Источники СОФ КВЛ'!M48+'Источники КЧФ КВЛ'!M48+'Источники ИнФ КВЛ'!M48+'Источники АУ КВЛ'!M48</f>
        <v>0</v>
      </c>
      <c r="N48" s="184">
        <f>'Источники СтФ КВЛ'!N48+'Источники ДагФ КВЛ'!N48+'Источники КБФ КВЛ'!N48+'Источники СОФ КВЛ'!N48+'Источники КЧФ КВЛ'!N48+'Источники ИнФ КВЛ'!N48+'Источники АУ КВЛ'!N48</f>
        <v>0</v>
      </c>
      <c r="O48" s="185">
        <f>'Источники СтФ КВЛ'!O48+'Источники ДагФ КВЛ'!O48+'Источники КБФ КВЛ'!O48+'Источники СОФ КВЛ'!O48+'Источники КЧФ КВЛ'!O48+'Источники ИнФ КВЛ'!O48+'Источники АУ КВЛ'!O48</f>
        <v>0</v>
      </c>
    </row>
    <row r="49" spans="1:15" ht="15" thickBot="1" x14ac:dyDescent="0.25">
      <c r="A49" s="147" t="s">
        <v>138</v>
      </c>
      <c r="B49" s="148" t="s">
        <v>258</v>
      </c>
      <c r="C49" s="187">
        <f>'Источники СтФ КВЛ'!C49+'Источники ДагФ КВЛ'!C49+'Источники КБФ КВЛ'!C49+'Источники СОФ КВЛ'!C49+'Источники КЧФ КВЛ'!C49+'Источники ИнФ КВЛ'!C49+'Источники АУ КВЛ'!C49</f>
        <v>0</v>
      </c>
      <c r="D49" s="188">
        <f>'Источники СтФ КВЛ'!D49+'Источники ДагФ КВЛ'!D49+'Источники КБФ КВЛ'!D49+'Источники СОФ КВЛ'!D49+'Источники КЧФ КВЛ'!D49+'Источники ИнФ КВЛ'!D49+'Источники АУ КВЛ'!D49</f>
        <v>0</v>
      </c>
      <c r="E49" s="188">
        <f>'Источники СтФ КВЛ'!E49+'Источники ДагФ КВЛ'!E49+'Источники КБФ КВЛ'!E49+'Источники СОФ КВЛ'!E49+'Источники КЧФ КВЛ'!E49+'Источники ИнФ КВЛ'!E49+'Источники АУ КВЛ'!E49</f>
        <v>0</v>
      </c>
      <c r="F49" s="188">
        <f>'Источники СтФ КВЛ'!F49+'Источники ДагФ КВЛ'!F49+'Источники КБФ КВЛ'!F49+'Источники СОФ КВЛ'!F49+'Источники КЧФ КВЛ'!F49+'Источники ИнФ КВЛ'!F49+'Источники АУ КВЛ'!F49</f>
        <v>0</v>
      </c>
      <c r="G49" s="189">
        <f>'Источники СтФ КВЛ'!G49+'Источники ДагФ КВЛ'!G49+'Источники КБФ КВЛ'!G49+'Источники СОФ КВЛ'!G49+'Источники КЧФ КВЛ'!G49+'Источники ИнФ КВЛ'!G49+'Источники АУ КВЛ'!G49</f>
        <v>0</v>
      </c>
      <c r="H49" s="189">
        <f>'Источники СтФ КВЛ'!H49+'Источники ДагФ КВЛ'!H49+'Источники КБФ КВЛ'!H49+'Источники СОФ КВЛ'!H49+'Источники КЧФ КВЛ'!H49+'Источники ИнФ КВЛ'!H49+'Источники АУ КВЛ'!H49</f>
        <v>0</v>
      </c>
      <c r="I49" s="189">
        <f>'Источники СтФ КВЛ'!I49+'Источники ДагФ КВЛ'!I49+'Источники КБФ КВЛ'!I49+'Источники СОФ КВЛ'!I49+'Источники КЧФ КВЛ'!I49+'Источники ИнФ КВЛ'!I49+'Источники АУ КВЛ'!I49</f>
        <v>0</v>
      </c>
      <c r="J49" s="189">
        <f>'Источники СтФ КВЛ'!J49+'Источники ДагФ КВЛ'!J49+'Источники КБФ КВЛ'!J49+'Источники СОФ КВЛ'!J49+'Источники КЧФ КВЛ'!J49+'Источники ИнФ КВЛ'!J49+'Источники АУ КВЛ'!J49</f>
        <v>0</v>
      </c>
      <c r="K49" s="189">
        <f>'Источники СтФ КВЛ'!K49+'Источники ДагФ КВЛ'!K49+'Источники КБФ КВЛ'!K49+'Источники СОФ КВЛ'!K49+'Источники КЧФ КВЛ'!K49+'Источники ИнФ КВЛ'!K49+'Источники АУ КВЛ'!K49</f>
        <v>0</v>
      </c>
      <c r="L49" s="189">
        <f>'Источники СтФ КВЛ'!L49+'Источники ДагФ КВЛ'!L49+'Источники КБФ КВЛ'!L49+'Источники СОФ КВЛ'!L49+'Источники КЧФ КВЛ'!L49+'Источники ИнФ КВЛ'!L49+'Источники АУ КВЛ'!L49</f>
        <v>0</v>
      </c>
      <c r="M49" s="189">
        <f>'Источники СтФ КВЛ'!M49+'Источники ДагФ КВЛ'!M49+'Источники КБФ КВЛ'!M49+'Источники СОФ КВЛ'!M49+'Источники КЧФ КВЛ'!M49+'Источники ИнФ КВЛ'!M49+'Источники АУ КВЛ'!M49</f>
        <v>0</v>
      </c>
      <c r="N49" s="189">
        <f>'Источники СтФ КВЛ'!N49+'Источники ДагФ КВЛ'!N49+'Источники КБФ КВЛ'!N49+'Источники СОФ КВЛ'!N49+'Источники КЧФ КВЛ'!N49+'Источники ИнФ КВЛ'!N49+'Источники АУ КВЛ'!N49</f>
        <v>0</v>
      </c>
      <c r="O49" s="190">
        <f>'Источники СтФ КВЛ'!O49+'Источники ДагФ КВЛ'!O49+'Источники КБФ КВЛ'!O49+'Источники СОФ КВЛ'!O49+'Источники КЧФ КВЛ'!O49+'Источники ИнФ КВЛ'!O49+'Источники АУ КВЛ'!O49</f>
        <v>0</v>
      </c>
    </row>
    <row r="50" spans="1:15" ht="28.5" x14ac:dyDescent="0.2">
      <c r="A50" s="150"/>
      <c r="B50" s="151" t="s">
        <v>259</v>
      </c>
      <c r="C50" s="193">
        <f>'Источники СтФ КВЛ'!C50+'Источники ДагФ КВЛ'!C50+'Источники КБФ КВЛ'!C50+'Источники СОФ КВЛ'!C50+'Источники КЧФ КВЛ'!C50+'Источники ИнФ КВЛ'!C50+'Источники АУ КВЛ'!C50</f>
        <v>0</v>
      </c>
      <c r="D50" s="194">
        <f>'Источники СтФ КВЛ'!D50+'Источники ДагФ КВЛ'!D50+'Источники КБФ КВЛ'!D50+'Источники СОФ КВЛ'!D50+'Источники КЧФ КВЛ'!D50+'Источники ИнФ КВЛ'!D50+'Источники АУ КВЛ'!D50</f>
        <v>0</v>
      </c>
      <c r="E50" s="194">
        <f>'Источники СтФ КВЛ'!E50+'Источники ДагФ КВЛ'!E50+'Источники КБФ КВЛ'!E50+'Источники СОФ КВЛ'!E50+'Источники КЧФ КВЛ'!E50+'Источники ИнФ КВЛ'!E50+'Источники АУ КВЛ'!E50</f>
        <v>0</v>
      </c>
      <c r="F50" s="194">
        <f>'Источники СтФ КВЛ'!F50+'Источники ДагФ КВЛ'!F50+'Источники КБФ КВЛ'!F50+'Источники СОФ КВЛ'!F50+'Источники КЧФ КВЛ'!F50+'Источники ИнФ КВЛ'!F50+'Источники АУ КВЛ'!F50</f>
        <v>0</v>
      </c>
      <c r="G50" s="195">
        <f>'Источники СтФ КВЛ'!G50+'Источники ДагФ КВЛ'!G50+'Источники КБФ КВЛ'!G50+'Источники СОФ КВЛ'!G50+'Источники КЧФ КВЛ'!G50+'Источники ИнФ КВЛ'!G50+'Источники АУ КВЛ'!G50</f>
        <v>0</v>
      </c>
      <c r="H50" s="195">
        <f>'Источники СтФ КВЛ'!H50+'Источники ДагФ КВЛ'!H50+'Источники КБФ КВЛ'!H50+'Источники СОФ КВЛ'!H50+'Источники КЧФ КВЛ'!H50+'Источники ИнФ КВЛ'!H50+'Источники АУ КВЛ'!H50</f>
        <v>0</v>
      </c>
      <c r="I50" s="195">
        <f>'Источники СтФ КВЛ'!I50+'Источники ДагФ КВЛ'!I50+'Источники КБФ КВЛ'!I50+'Источники СОФ КВЛ'!I50+'Источники КЧФ КВЛ'!I50+'Источники ИнФ КВЛ'!I50+'Источники АУ КВЛ'!I50</f>
        <v>0</v>
      </c>
      <c r="J50" s="195">
        <f>'Источники СтФ КВЛ'!J50+'Источники ДагФ КВЛ'!J50+'Источники КБФ КВЛ'!J50+'Источники СОФ КВЛ'!J50+'Источники КЧФ КВЛ'!J50+'Источники ИнФ КВЛ'!J50+'Источники АУ КВЛ'!J50</f>
        <v>0</v>
      </c>
      <c r="K50" s="195">
        <f>'Источники СтФ КВЛ'!K50+'Источники ДагФ КВЛ'!K50+'Источники КБФ КВЛ'!K50+'Источники СОФ КВЛ'!K50+'Источники КЧФ КВЛ'!K50+'Источники ИнФ КВЛ'!K50+'Источники АУ КВЛ'!K50</f>
        <v>0</v>
      </c>
      <c r="L50" s="195">
        <f>'Источники СтФ КВЛ'!L50+'Источники ДагФ КВЛ'!L50+'Источники КБФ КВЛ'!L50+'Источники СОФ КВЛ'!L50+'Источники КЧФ КВЛ'!L50+'Источники ИнФ КВЛ'!L50+'Источники АУ КВЛ'!L50</f>
        <v>0</v>
      </c>
      <c r="M50" s="195">
        <f>'Источники СтФ КВЛ'!M50+'Источники ДагФ КВЛ'!M50+'Источники КБФ КВЛ'!M50+'Источники СОФ КВЛ'!M50+'Источники КЧФ КВЛ'!M50+'Источники ИнФ КВЛ'!M50+'Источники АУ КВЛ'!M50</f>
        <v>0</v>
      </c>
      <c r="N50" s="195">
        <f>'Источники СтФ КВЛ'!N50+'Источники ДагФ КВЛ'!N50+'Источники КБФ КВЛ'!N50+'Источники СОФ КВЛ'!N50+'Источники КЧФ КВЛ'!N50+'Источники ИнФ КВЛ'!N50+'Источники АУ КВЛ'!N50</f>
        <v>0</v>
      </c>
      <c r="O50" s="196">
        <f>'Источники СтФ КВЛ'!O50+'Источники ДагФ КВЛ'!O50+'Источники КБФ КВЛ'!O50+'Источники СОФ КВЛ'!O50+'Источники КЧФ КВЛ'!O50+'Источники ИнФ КВЛ'!O50+'Источники АУ КВЛ'!O50</f>
        <v>0</v>
      </c>
    </row>
    <row r="51" spans="1:15" ht="28.5" x14ac:dyDescent="0.2">
      <c r="A51" s="152"/>
      <c r="B51" s="153" t="s">
        <v>260</v>
      </c>
      <c r="C51" s="182">
        <f>'Источники СтФ КВЛ'!C51+'Источники ДагФ КВЛ'!C51+'Источники КБФ КВЛ'!C51+'Источники СОФ КВЛ'!C51+'Источники КЧФ КВЛ'!C51+'Источники ИнФ КВЛ'!C51+'Источники АУ КВЛ'!C51</f>
        <v>0</v>
      </c>
      <c r="D51" s="183">
        <f>'Источники СтФ КВЛ'!D51+'Источники ДагФ КВЛ'!D51+'Источники КБФ КВЛ'!D51+'Источники СОФ КВЛ'!D51+'Источники КЧФ КВЛ'!D51+'Источники ИнФ КВЛ'!D51+'Источники АУ КВЛ'!D51</f>
        <v>0</v>
      </c>
      <c r="E51" s="183">
        <f>'Источники СтФ КВЛ'!E51+'Источники ДагФ КВЛ'!E51+'Источники КБФ КВЛ'!E51+'Источники СОФ КВЛ'!E51+'Источники КЧФ КВЛ'!E51+'Источники ИнФ КВЛ'!E51+'Источники АУ КВЛ'!E51</f>
        <v>0</v>
      </c>
      <c r="F51" s="183">
        <f>'Источники СтФ КВЛ'!F51+'Источники ДагФ КВЛ'!F51+'Источники КБФ КВЛ'!F51+'Источники СОФ КВЛ'!F51+'Источники КЧФ КВЛ'!F51+'Источники ИнФ КВЛ'!F51+'Источники АУ КВЛ'!F51</f>
        <v>0</v>
      </c>
      <c r="G51" s="184">
        <f>'Источники СтФ КВЛ'!G51+'Источники ДагФ КВЛ'!G51+'Источники КБФ КВЛ'!G51+'Источники СОФ КВЛ'!G51+'Источники КЧФ КВЛ'!G51+'Источники ИнФ КВЛ'!G51+'Источники АУ КВЛ'!G51</f>
        <v>0</v>
      </c>
      <c r="H51" s="184">
        <f>'Источники СтФ КВЛ'!H51+'Источники ДагФ КВЛ'!H51+'Источники КБФ КВЛ'!H51+'Источники СОФ КВЛ'!H51+'Источники КЧФ КВЛ'!H51+'Источники ИнФ КВЛ'!H51+'Источники АУ КВЛ'!H51</f>
        <v>0</v>
      </c>
      <c r="I51" s="184">
        <f>'Источники СтФ КВЛ'!I51+'Источники ДагФ КВЛ'!I51+'Источники КБФ КВЛ'!I51+'Источники СОФ КВЛ'!I51+'Источники КЧФ КВЛ'!I51+'Источники ИнФ КВЛ'!I51+'Источники АУ КВЛ'!I51</f>
        <v>0</v>
      </c>
      <c r="J51" s="184">
        <f>'Источники СтФ КВЛ'!J51+'Источники ДагФ КВЛ'!J51+'Источники КБФ КВЛ'!J51+'Источники СОФ КВЛ'!J51+'Источники КЧФ КВЛ'!J51+'Источники ИнФ КВЛ'!J51+'Источники АУ КВЛ'!J51</f>
        <v>0</v>
      </c>
      <c r="K51" s="184">
        <f>'Источники СтФ КВЛ'!K51+'Источники ДагФ КВЛ'!K51+'Источники КБФ КВЛ'!K51+'Источники СОФ КВЛ'!K51+'Источники КЧФ КВЛ'!K51+'Источники ИнФ КВЛ'!K51+'Источники АУ КВЛ'!K51</f>
        <v>0</v>
      </c>
      <c r="L51" s="184">
        <f>'Источники СтФ КВЛ'!L51+'Источники ДагФ КВЛ'!L51+'Источники КБФ КВЛ'!L51+'Источники СОФ КВЛ'!L51+'Источники КЧФ КВЛ'!L51+'Источники ИнФ КВЛ'!L51+'Источники АУ КВЛ'!L51</f>
        <v>0</v>
      </c>
      <c r="M51" s="184">
        <f>'Источники СтФ КВЛ'!M51+'Источники ДагФ КВЛ'!M51+'Источники КБФ КВЛ'!M51+'Источники СОФ КВЛ'!M51+'Источники КЧФ КВЛ'!M51+'Источники ИнФ КВЛ'!M51+'Источники АУ КВЛ'!M51</f>
        <v>0</v>
      </c>
      <c r="N51" s="184">
        <f>'Источники СтФ КВЛ'!N51+'Источники ДагФ КВЛ'!N51+'Источники КБФ КВЛ'!N51+'Источники СОФ КВЛ'!N51+'Источники КЧФ КВЛ'!N51+'Источники ИнФ КВЛ'!N51+'Источники АУ КВЛ'!N51</f>
        <v>0</v>
      </c>
      <c r="O51" s="185">
        <f>'Источники СтФ КВЛ'!O51+'Источники ДагФ КВЛ'!O51+'Источники КБФ КВЛ'!O51+'Источники СОФ КВЛ'!O51+'Источники КЧФ КВЛ'!O51+'Источники ИнФ КВЛ'!O51+'Источники АУ КВЛ'!O51</f>
        <v>0</v>
      </c>
    </row>
    <row r="52" spans="1:15" ht="28.5" x14ac:dyDescent="0.2">
      <c r="A52" s="152"/>
      <c r="B52" s="153" t="s">
        <v>261</v>
      </c>
      <c r="C52" s="182">
        <f>'Источники СтФ КВЛ'!C52+'Источники ДагФ КВЛ'!C52+'Источники КБФ КВЛ'!C52+'Источники СОФ КВЛ'!C52+'Источники КЧФ КВЛ'!C52+'Источники ИнФ КВЛ'!C52+'Источники АУ КВЛ'!C52</f>
        <v>0</v>
      </c>
      <c r="D52" s="183">
        <f>'Источники СтФ КВЛ'!D52+'Источники ДагФ КВЛ'!D52+'Источники КБФ КВЛ'!D52+'Источники СОФ КВЛ'!D52+'Источники КЧФ КВЛ'!D52+'Источники ИнФ КВЛ'!D52+'Источники АУ КВЛ'!D52</f>
        <v>0</v>
      </c>
      <c r="E52" s="183">
        <f>'Источники СтФ КВЛ'!E52+'Источники ДагФ КВЛ'!E52+'Источники КБФ КВЛ'!E52+'Источники СОФ КВЛ'!E52+'Источники КЧФ КВЛ'!E52+'Источники ИнФ КВЛ'!E52+'Источники АУ КВЛ'!E52</f>
        <v>0</v>
      </c>
      <c r="F52" s="183">
        <f>'Источники СтФ КВЛ'!F52+'Источники ДагФ КВЛ'!F52+'Источники КБФ КВЛ'!F52+'Источники СОФ КВЛ'!F52+'Источники КЧФ КВЛ'!F52+'Источники ИнФ КВЛ'!F52+'Источники АУ КВЛ'!F52</f>
        <v>0</v>
      </c>
      <c r="G52" s="184">
        <f>'Источники СтФ КВЛ'!G52+'Источники ДагФ КВЛ'!G52+'Источники КБФ КВЛ'!G52+'Источники СОФ КВЛ'!G52+'Источники КЧФ КВЛ'!G52+'Источники ИнФ КВЛ'!G52+'Источники АУ КВЛ'!G52</f>
        <v>0</v>
      </c>
      <c r="H52" s="184">
        <f>'Источники СтФ КВЛ'!H52+'Источники ДагФ КВЛ'!H52+'Источники КБФ КВЛ'!H52+'Источники СОФ КВЛ'!H52+'Источники КЧФ КВЛ'!H52+'Источники ИнФ КВЛ'!H52+'Источники АУ КВЛ'!H52</f>
        <v>0</v>
      </c>
      <c r="I52" s="184">
        <f>'Источники СтФ КВЛ'!I52+'Источники ДагФ КВЛ'!I52+'Источники КБФ КВЛ'!I52+'Источники СОФ КВЛ'!I52+'Источники КЧФ КВЛ'!I52+'Источники ИнФ КВЛ'!I52+'Источники АУ КВЛ'!I52</f>
        <v>0</v>
      </c>
      <c r="J52" s="184">
        <f>'Источники СтФ КВЛ'!J52+'Источники ДагФ КВЛ'!J52+'Источники КБФ КВЛ'!J52+'Источники СОФ КВЛ'!J52+'Источники КЧФ КВЛ'!J52+'Источники ИнФ КВЛ'!J52+'Источники АУ КВЛ'!J52</f>
        <v>0</v>
      </c>
      <c r="K52" s="184">
        <f>'Источники СтФ КВЛ'!K52+'Источники ДагФ КВЛ'!K52+'Источники КБФ КВЛ'!K52+'Источники СОФ КВЛ'!K52+'Источники КЧФ КВЛ'!K52+'Источники ИнФ КВЛ'!K52+'Источники АУ КВЛ'!K52</f>
        <v>0</v>
      </c>
      <c r="L52" s="184">
        <f>'Источники СтФ КВЛ'!L52+'Источники ДагФ КВЛ'!L52+'Источники КБФ КВЛ'!L52+'Источники СОФ КВЛ'!L52+'Источники КЧФ КВЛ'!L52+'Источники ИнФ КВЛ'!L52+'Источники АУ КВЛ'!L52</f>
        <v>0</v>
      </c>
      <c r="M52" s="184">
        <f>'Источники СтФ КВЛ'!M52+'Источники ДагФ КВЛ'!M52+'Источники КБФ КВЛ'!M52+'Источники СОФ КВЛ'!M52+'Источники КЧФ КВЛ'!M52+'Источники ИнФ КВЛ'!M52+'Источники АУ КВЛ'!M52</f>
        <v>0</v>
      </c>
      <c r="N52" s="184">
        <f>'Источники СтФ КВЛ'!N52+'Источники ДагФ КВЛ'!N52+'Источники КБФ КВЛ'!N52+'Источники СОФ КВЛ'!N52+'Источники КЧФ КВЛ'!N52+'Источники ИнФ КВЛ'!N52+'Источники АУ КВЛ'!N52</f>
        <v>0</v>
      </c>
      <c r="O52" s="185">
        <f>'Источники СтФ КВЛ'!O52+'Источники ДагФ КВЛ'!O52+'Источники КБФ КВЛ'!O52+'Источники СОФ КВЛ'!O52+'Источники КЧФ КВЛ'!O52+'Источники ИнФ КВЛ'!O52+'Источники АУ КВЛ'!O52</f>
        <v>0</v>
      </c>
    </row>
    <row r="53" spans="1:15" x14ac:dyDescent="0.2">
      <c r="A53" s="154"/>
      <c r="B53" s="155" t="s">
        <v>262</v>
      </c>
      <c r="C53" s="187">
        <f>'Источники СтФ КВЛ'!C53+'Источники ДагФ КВЛ'!C53+'Источники КБФ КВЛ'!C53+'Источники СОФ КВЛ'!C53+'Источники КЧФ КВЛ'!C53+'Источники ИнФ КВЛ'!C53+'Источники АУ КВЛ'!C53</f>
        <v>0</v>
      </c>
      <c r="D53" s="188">
        <f>'Источники СтФ КВЛ'!D53+'Источники ДагФ КВЛ'!D53+'Источники КБФ КВЛ'!D53+'Источники СОФ КВЛ'!D53+'Источники КЧФ КВЛ'!D53+'Источники ИнФ КВЛ'!D53+'Источники АУ КВЛ'!D53</f>
        <v>0</v>
      </c>
      <c r="E53" s="188">
        <f>'Источники СтФ КВЛ'!E53+'Источники ДагФ КВЛ'!E53+'Источники КБФ КВЛ'!E53+'Источники СОФ КВЛ'!E53+'Источники КЧФ КВЛ'!E53+'Источники ИнФ КВЛ'!E53+'Источники АУ КВЛ'!E53</f>
        <v>0</v>
      </c>
      <c r="F53" s="188">
        <f>'Источники СтФ КВЛ'!F53+'Источники ДагФ КВЛ'!F53+'Источники КБФ КВЛ'!F53+'Источники СОФ КВЛ'!F53+'Источники КЧФ КВЛ'!F53+'Источники ИнФ КВЛ'!F53+'Источники АУ КВЛ'!F53</f>
        <v>0</v>
      </c>
      <c r="G53" s="189">
        <f>'Источники СтФ КВЛ'!G53+'Источники ДагФ КВЛ'!G53+'Источники КБФ КВЛ'!G53+'Источники СОФ КВЛ'!G53+'Источники КЧФ КВЛ'!G53+'Источники ИнФ КВЛ'!G53+'Источники АУ КВЛ'!G53</f>
        <v>0</v>
      </c>
      <c r="H53" s="189">
        <f>'Источники СтФ КВЛ'!H53+'Источники ДагФ КВЛ'!H53+'Источники КБФ КВЛ'!H53+'Источники СОФ КВЛ'!H53+'Источники КЧФ КВЛ'!H53+'Источники ИнФ КВЛ'!H53+'Источники АУ КВЛ'!H53</f>
        <v>0</v>
      </c>
      <c r="I53" s="189">
        <f>'Источники СтФ КВЛ'!I53+'Источники ДагФ КВЛ'!I53+'Источники КБФ КВЛ'!I53+'Источники СОФ КВЛ'!I53+'Источники КЧФ КВЛ'!I53+'Источники ИнФ КВЛ'!I53+'Источники АУ КВЛ'!I53</f>
        <v>0</v>
      </c>
      <c r="J53" s="189">
        <f>'Источники СтФ КВЛ'!J53+'Источники ДагФ КВЛ'!J53+'Источники КБФ КВЛ'!J53+'Источники СОФ КВЛ'!J53+'Источники КЧФ КВЛ'!J53+'Источники ИнФ КВЛ'!J53+'Источники АУ КВЛ'!J53</f>
        <v>0</v>
      </c>
      <c r="K53" s="189">
        <f>'Источники СтФ КВЛ'!K53+'Источники ДагФ КВЛ'!K53+'Источники КБФ КВЛ'!K53+'Источники СОФ КВЛ'!K53+'Источники КЧФ КВЛ'!K53+'Источники ИнФ КВЛ'!K53+'Источники АУ КВЛ'!K53</f>
        <v>0</v>
      </c>
      <c r="L53" s="189">
        <f>'Источники СтФ КВЛ'!L53+'Источники ДагФ КВЛ'!L53+'Источники КБФ КВЛ'!L53+'Источники СОФ КВЛ'!L53+'Источники КЧФ КВЛ'!L53+'Источники ИнФ КВЛ'!L53+'Источники АУ КВЛ'!L53</f>
        <v>0</v>
      </c>
      <c r="M53" s="189">
        <f>'Источники СтФ КВЛ'!M53+'Источники ДагФ КВЛ'!M53+'Источники КБФ КВЛ'!M53+'Источники СОФ КВЛ'!M53+'Источники КЧФ КВЛ'!M53+'Источники ИнФ КВЛ'!M53+'Источники АУ КВЛ'!M53</f>
        <v>0</v>
      </c>
      <c r="N53" s="189">
        <f>'Источники СтФ КВЛ'!N53+'Источники ДагФ КВЛ'!N53+'Источники КБФ КВЛ'!N53+'Источники СОФ КВЛ'!N53+'Источники КЧФ КВЛ'!N53+'Источники ИнФ КВЛ'!N53+'Источники АУ КВЛ'!N53</f>
        <v>0</v>
      </c>
      <c r="O53" s="190">
        <f>'Источники СтФ КВЛ'!O53+'Источники ДагФ КВЛ'!O53+'Источники КБФ КВЛ'!O53+'Источники СОФ КВЛ'!O53+'Источники КЧФ КВЛ'!O53+'Источники ИнФ КВЛ'!O53+'Источники АУ КВЛ'!O53</f>
        <v>0</v>
      </c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0" zoomScale="60" zoomScaleNormal="110" workbookViewId="0">
      <selection activeCell="F27" sqref="F27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5" width="11.285156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175.59999623511928</v>
      </c>
      <c r="G19" s="173">
        <f t="shared" ref="F19:G53" si="0">I19+K19+M19+O19</f>
        <v>278.94987740999994</v>
      </c>
      <c r="H19" s="173">
        <v>64.667921629484496</v>
      </c>
      <c r="I19" s="173">
        <v>95.400230419999986</v>
      </c>
      <c r="J19" s="173">
        <v>8</v>
      </c>
      <c r="K19" s="173">
        <v>34.994949470000002</v>
      </c>
      <c r="L19" s="173">
        <v>31.1572887930033</v>
      </c>
      <c r="M19" s="173">
        <v>73.926491439999992</v>
      </c>
      <c r="N19" s="173">
        <v>71.774785812631478</v>
      </c>
      <c r="O19" s="174">
        <v>74.628206079999984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4">
        <f t="shared" si="0"/>
        <v>61.549198561363198</v>
      </c>
      <c r="G24" s="184">
        <f t="shared" si="0"/>
        <v>87.41757183</v>
      </c>
      <c r="H24" s="184">
        <v>33.391909768359902</v>
      </c>
      <c r="I24" s="184">
        <v>34.329934729999998</v>
      </c>
      <c r="J24" s="184">
        <v>5</v>
      </c>
      <c r="K24" s="184">
        <v>14.103205170000003</v>
      </c>
      <c r="L24" s="184">
        <v>23.1572887930033</v>
      </c>
      <c r="M24" s="184">
        <v>36.317430050000006</v>
      </c>
      <c r="N24" s="184">
        <v>0</v>
      </c>
      <c r="O24" s="185">
        <v>2.6670018799999999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119.57110137999999</v>
      </c>
      <c r="H30" s="184">
        <v>0</v>
      </c>
      <c r="I30" s="184">
        <v>61.070295689999995</v>
      </c>
      <c r="J30" s="184">
        <v>0</v>
      </c>
      <c r="K30" s="184">
        <v>20.891744300000028</v>
      </c>
      <c r="L30" s="184">
        <v>0</v>
      </c>
      <c r="M30" s="184">
        <v>37.609061389999958</v>
      </c>
      <c r="N30" s="184">
        <v>0</v>
      </c>
      <c r="O30" s="185">
        <v>0</v>
      </c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119.57110137999999</v>
      </c>
      <c r="H31" s="184"/>
      <c r="I31" s="184">
        <v>61.070295689999995</v>
      </c>
      <c r="J31" s="184"/>
      <c r="K31" s="184">
        <v>20.891744300000028</v>
      </c>
      <c r="L31" s="184"/>
      <c r="M31" s="184">
        <v>37.609061389999958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/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/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43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6" zoomScale="60" zoomScaleNormal="110" workbookViewId="0">
      <pane xSplit="2" ySplit="4" topLeftCell="C20" activePane="bottomRight" state="frozen"/>
      <selection activeCell="G19" sqref="G19:G53"/>
      <selection pane="topRight" activeCell="G19" sqref="G19:G53"/>
      <selection pane="bottomLeft" activeCell="G19" sqref="G19:G53"/>
      <selection pane="bottomRight" activeCell="N45" sqref="N45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9" width="13.42578125" style="117" customWidth="1"/>
    <col min="10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241.17865930970626</v>
      </c>
      <c r="G19" s="173">
        <f t="shared" ref="F19:G53" si="0">I19+K19+M19+O19</f>
        <v>180.54222354000001</v>
      </c>
      <c r="H19" s="173">
        <v>0</v>
      </c>
      <c r="I19" s="173">
        <v>0</v>
      </c>
      <c r="J19" s="173">
        <v>23.748699200000001</v>
      </c>
      <c r="K19" s="173">
        <v>24.523979099999998</v>
      </c>
      <c r="L19" s="173">
        <v>66.041784494915234</v>
      </c>
      <c r="M19" s="173">
        <v>1.7265796099999999</v>
      </c>
      <c r="N19" s="173">
        <v>151.38817561479101</v>
      </c>
      <c r="O19" s="174">
        <v>154.29166483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3"/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4.0218647100000053</v>
      </c>
      <c r="H30" s="184">
        <v>0</v>
      </c>
      <c r="I30" s="184">
        <v>0</v>
      </c>
      <c r="J30" s="184">
        <v>0</v>
      </c>
      <c r="K30" s="184">
        <v>3.3722851000000009</v>
      </c>
      <c r="L30" s="184">
        <v>0</v>
      </c>
      <c r="M30" s="184">
        <v>0.6495796100000043</v>
      </c>
      <c r="N30" s="184">
        <v>0</v>
      </c>
      <c r="O30" s="185">
        <v>0</v>
      </c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4.0218647100000053</v>
      </c>
      <c r="H31" s="184"/>
      <c r="I31" s="184"/>
      <c r="J31" s="184"/>
      <c r="K31" s="184">
        <v>3.3722851000000009</v>
      </c>
      <c r="L31" s="184"/>
      <c r="M31" s="184">
        <v>0.6495796100000043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>
        <f t="shared" si="0"/>
        <v>21.151699199999999</v>
      </c>
      <c r="G35" s="183">
        <f t="shared" si="0"/>
        <v>22.228693999999997</v>
      </c>
      <c r="H35" s="183"/>
      <c r="I35" s="183"/>
      <c r="J35" s="183">
        <v>21.151699199999999</v>
      </c>
      <c r="K35" s="183">
        <v>21.151693999999999</v>
      </c>
      <c r="L35" s="183"/>
      <c r="M35" s="183">
        <v>1.0769999999999964</v>
      </c>
      <c r="N35" s="183"/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>
        <f t="shared" si="0"/>
        <v>151.38817561479101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>
        <v>151.38817561479101</v>
      </c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ht="27.75" customHeight="1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8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6" zoomScale="60" zoomScaleNormal="110" workbookViewId="0">
      <pane xSplit="2" ySplit="3" topLeftCell="C19" activePane="bottomRight" state="frozen"/>
      <selection activeCell="G19" sqref="G19:G53"/>
      <selection pane="topRight" activeCell="G19" sqref="G19:G53"/>
      <selection pane="bottomLeft" activeCell="G19" sqref="G19:G53"/>
      <selection pane="bottomRight" activeCell="I34" sqref="I34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2.9383313400000004</v>
      </c>
      <c r="G19" s="173">
        <f t="shared" ref="G19:G53" si="0">I19+K19+M19+O19</f>
        <v>49.139603439999988</v>
      </c>
      <c r="H19" s="173">
        <v>2.9383313400000004</v>
      </c>
      <c r="I19" s="173">
        <v>3.0574173999999998</v>
      </c>
      <c r="J19" s="173">
        <v>0</v>
      </c>
      <c r="K19" s="173">
        <v>0.92819970000000007</v>
      </c>
      <c r="L19" s="173">
        <v>0</v>
      </c>
      <c r="M19" s="173">
        <v>9.6415000000000001E-2</v>
      </c>
      <c r="N19" s="173">
        <v>0</v>
      </c>
      <c r="O19" s="174">
        <v>45.057571339999988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3"/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4.0820321000000011</v>
      </c>
      <c r="H30" s="184">
        <v>0</v>
      </c>
      <c r="I30" s="184">
        <v>3.0574173999999998</v>
      </c>
      <c r="J30" s="184">
        <v>0</v>
      </c>
      <c r="K30" s="184">
        <v>0.9281997000000004</v>
      </c>
      <c r="L30" s="184">
        <v>0</v>
      </c>
      <c r="M30" s="184">
        <v>9.6415000000000875E-2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4.0820321000000011</v>
      </c>
      <c r="H31" s="184"/>
      <c r="I31" s="184">
        <v>3.0574173999999998</v>
      </c>
      <c r="J31" s="184"/>
      <c r="K31" s="184">
        <v>0.9281997000000004</v>
      </c>
      <c r="L31" s="184"/>
      <c r="M31" s="184">
        <v>9.6415000000000875E-2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/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/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5" zoomScale="60" zoomScaleNormal="110" workbookViewId="0">
      <pane xSplit="2" ySplit="4" topLeftCell="C19" activePane="bottomRight" state="frozen"/>
      <selection activeCell="A15" sqref="A15"/>
      <selection pane="topRight" activeCell="C15" sqref="C15"/>
      <selection pane="bottomLeft" activeCell="A19" sqref="A19"/>
      <selection pane="bottomRight" activeCell="I32" sqref="I32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225.12832525000002</v>
      </c>
      <c r="G19" s="173">
        <v>73.124676460000003</v>
      </c>
      <c r="H19" s="173">
        <v>5.5314252499999998</v>
      </c>
      <c r="I19" s="173">
        <v>7.2167434300000002</v>
      </c>
      <c r="J19" s="173">
        <v>0</v>
      </c>
      <c r="K19" s="173">
        <v>3.59963444</v>
      </c>
      <c r="L19" s="173">
        <v>0</v>
      </c>
      <c r="M19" s="173">
        <v>17.294124270000001</v>
      </c>
      <c r="N19" s="173">
        <v>219.59690000000001</v>
      </c>
      <c r="O19" s="174">
        <v>45.014174319999995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ref="F20:G53" si="0"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4">
        <f t="shared" si="0"/>
        <v>3.1699999999999999E-2</v>
      </c>
      <c r="G24" s="184">
        <f t="shared" si="0"/>
        <v>5.0998599999999996</v>
      </c>
      <c r="H24" s="184">
        <v>3.1699999999999999E-2</v>
      </c>
      <c r="I24" s="184"/>
      <c r="J24" s="184"/>
      <c r="K24" s="184"/>
      <c r="L24" s="184"/>
      <c r="M24" s="184"/>
      <c r="N24" s="184"/>
      <c r="O24" s="185">
        <v>5.0998599999999996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28.110502140000001</v>
      </c>
      <c r="H30" s="184">
        <v>0</v>
      </c>
      <c r="I30" s="184">
        <v>7.2167434300000002</v>
      </c>
      <c r="J30" s="184">
        <v>0</v>
      </c>
      <c r="K30" s="184">
        <v>3.5996344399999982</v>
      </c>
      <c r="L30" s="184">
        <v>0</v>
      </c>
      <c r="M30" s="184">
        <v>17.294124270000001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28.110502140000001</v>
      </c>
      <c r="H31" s="184"/>
      <c r="I31" s="184">
        <v>7.2167434300000002</v>
      </c>
      <c r="J31" s="184"/>
      <c r="K31" s="184">
        <v>3.5996344399999982</v>
      </c>
      <c r="L31" s="184"/>
      <c r="M31" s="184">
        <v>17.294124270000001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>
        <f t="shared" si="0"/>
        <v>219.59690000000001</v>
      </c>
      <c r="G35" s="183">
        <f t="shared" si="0"/>
        <v>0</v>
      </c>
      <c r="H35" s="183"/>
      <c r="I35" s="183"/>
      <c r="J35" s="183"/>
      <c r="K35" s="183"/>
      <c r="L35" s="183"/>
      <c r="M35" s="183"/>
      <c r="N35" s="183">
        <f>N36</f>
        <v>219.59690000000001</v>
      </c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>
        <f t="shared" si="0"/>
        <v>219.59690000000001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>
        <v>219.59690000000001</v>
      </c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7" zoomScale="60" zoomScaleNormal="110" workbookViewId="0">
      <selection activeCell="K45" sqref="K45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37.203800000000001</v>
      </c>
      <c r="G19" s="173">
        <f t="shared" ref="G19:G53" si="0">I19+K19+M19+O19</f>
        <v>50.959441220000002</v>
      </c>
      <c r="H19" s="173">
        <v>1.9414108799999998</v>
      </c>
      <c r="I19" s="173">
        <v>4.00830778</v>
      </c>
      <c r="J19" s="173">
        <v>1.36493193</v>
      </c>
      <c r="K19" s="173">
        <v>18.92062846</v>
      </c>
      <c r="L19" s="173">
        <v>0</v>
      </c>
      <c r="M19" s="173">
        <v>17.867053660000003</v>
      </c>
      <c r="N19" s="173">
        <v>33.897457190000004</v>
      </c>
      <c r="O19" s="174">
        <v>10.16345132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3"/>
      <c r="G24" s="184">
        <f t="shared" si="0"/>
        <v>9.7376000000000005</v>
      </c>
      <c r="H24" s="184"/>
      <c r="I24" s="184">
        <v>0.32854475</v>
      </c>
      <c r="J24" s="184"/>
      <c r="K24" s="184">
        <v>0</v>
      </c>
      <c r="L24" s="184"/>
      <c r="M24" s="184">
        <v>2.7210329999999994</v>
      </c>
      <c r="N24" s="184"/>
      <c r="O24" s="185">
        <f>9.7376-M24-I24</f>
        <v>6.6880222500000013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37.746412149999998</v>
      </c>
      <c r="H30" s="184">
        <v>0</v>
      </c>
      <c r="I30" s="184">
        <v>3.6797630300000002</v>
      </c>
      <c r="J30" s="184">
        <v>0</v>
      </c>
      <c r="K30" s="184">
        <v>18.92062846</v>
      </c>
      <c r="L30" s="184">
        <v>0</v>
      </c>
      <c r="M30" s="184">
        <v>15.146020659999998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37.746412149999998</v>
      </c>
      <c r="H31" s="184"/>
      <c r="I31" s="184">
        <v>3.6797630300000002</v>
      </c>
      <c r="J31" s="184"/>
      <c r="K31" s="184">
        <v>18.92062846</v>
      </c>
      <c r="L31" s="184"/>
      <c r="M31" s="184">
        <v>15.146020659999998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/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/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7" zoomScale="60" zoomScaleNormal="110" workbookViewId="0">
      <selection activeCell="K47" sqref="K47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v>8.5235511291419854</v>
      </c>
      <c r="G19" s="173">
        <f t="shared" ref="F19:G53" si="0">I19+K19+M19+O19</f>
        <v>8.2785451500000011</v>
      </c>
      <c r="H19" s="173">
        <v>0</v>
      </c>
      <c r="I19" s="173">
        <v>6.4916230000000006</v>
      </c>
      <c r="J19" s="173">
        <v>0</v>
      </c>
      <c r="K19" s="173">
        <v>0.57844200000000001</v>
      </c>
      <c r="L19" s="173">
        <v>4.2917255645709922</v>
      </c>
      <c r="M19" s="173">
        <v>0.74611899999999998</v>
      </c>
      <c r="N19" s="173">
        <v>4.2318255645709923</v>
      </c>
      <c r="O19" s="174">
        <v>0.46236115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/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79"/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3"/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3"/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3"/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3"/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3"/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3"/>
      <c r="G30" s="184">
        <f t="shared" si="0"/>
        <v>7.8161839999999989</v>
      </c>
      <c r="H30" s="184">
        <v>0</v>
      </c>
      <c r="I30" s="184">
        <v>6.4916230000000006</v>
      </c>
      <c r="J30" s="184">
        <v>0</v>
      </c>
      <c r="K30" s="184">
        <v>0.57844758999999968</v>
      </c>
      <c r="L30" s="184">
        <v>0</v>
      </c>
      <c r="M30" s="184">
        <v>0.74611340999999898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3"/>
      <c r="G31" s="184">
        <f t="shared" si="0"/>
        <v>7.8161839999999989</v>
      </c>
      <c r="H31" s="184"/>
      <c r="I31" s="184">
        <v>6.4916230000000006</v>
      </c>
      <c r="J31" s="184"/>
      <c r="K31" s="184">
        <v>0.57844758999999968</v>
      </c>
      <c r="L31" s="184"/>
      <c r="M31" s="184">
        <v>0.74611340999999898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/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/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/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>
        <f t="shared" si="0"/>
        <v>8.5235511291419854</v>
      </c>
      <c r="G35" s="183">
        <f t="shared" si="0"/>
        <v>0</v>
      </c>
      <c r="H35" s="183"/>
      <c r="I35" s="183"/>
      <c r="J35" s="183"/>
      <c r="K35" s="183"/>
      <c r="L35" s="183">
        <v>4.2917255645709922</v>
      </c>
      <c r="M35" s="183"/>
      <c r="N35" s="183">
        <v>4.2318255645709923</v>
      </c>
      <c r="O35" s="186"/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/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76"/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79"/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3"/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8"/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4"/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3"/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3"/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8"/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4" zoomScale="60" zoomScaleNormal="110" workbookViewId="0">
      <selection activeCell="L45" sqref="L45"/>
    </sheetView>
  </sheetViews>
  <sheetFormatPr defaultRowHeight="14.25" x14ac:dyDescent="0.2"/>
  <cols>
    <col min="1" max="1" width="9.140625" style="117"/>
    <col min="2" max="2" width="62.85546875" style="117" customWidth="1"/>
    <col min="3" max="4" width="9.7109375" style="117" bestFit="1" customWidth="1"/>
    <col min="5" max="5" width="15.42578125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77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77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/>
      <c r="D19" s="173"/>
      <c r="E19" s="173"/>
      <c r="F19" s="173">
        <f t="shared" ref="F19:G53" si="0">H19+J19+L19+N19</f>
        <v>231.06874265195427</v>
      </c>
      <c r="G19" s="173">
        <f t="shared" si="0"/>
        <v>210.06847458728811</v>
      </c>
      <c r="H19" s="173">
        <v>176.05800553</v>
      </c>
      <c r="I19" s="173">
        <v>176.06542926</v>
      </c>
      <c r="J19" s="173">
        <v>5.983357064344502</v>
      </c>
      <c r="K19" s="173">
        <v>2.1268378472881353</v>
      </c>
      <c r="L19" s="173">
        <v>5.9475646914631461</v>
      </c>
      <c r="M19" s="173">
        <v>0.43374499999999994</v>
      </c>
      <c r="N19" s="173">
        <v>43.079815366146633</v>
      </c>
      <c r="O19" s="174">
        <v>31.44246248</v>
      </c>
    </row>
    <row r="20" spans="1:15" ht="15" thickBot="1" x14ac:dyDescent="0.25">
      <c r="A20" s="139" t="s">
        <v>48</v>
      </c>
      <c r="B20" s="140" t="s">
        <v>219</v>
      </c>
      <c r="C20" s="175"/>
      <c r="D20" s="176"/>
      <c r="E20" s="176"/>
      <c r="F20" s="176">
        <f t="shared" si="0"/>
        <v>0</v>
      </c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/>
      <c r="D21" s="179"/>
      <c r="E21" s="179"/>
      <c r="F21" s="180">
        <f t="shared" si="0"/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/>
      <c r="D22" s="183"/>
      <c r="E22" s="183"/>
      <c r="F22" s="184">
        <f t="shared" si="0"/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4">
        <f t="shared" si="0"/>
        <v>0</v>
      </c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/>
      <c r="D24" s="183"/>
      <c r="E24" s="183"/>
      <c r="F24" s="184">
        <f t="shared" si="0"/>
        <v>0</v>
      </c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4">
        <f t="shared" si="0"/>
        <v>0</v>
      </c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4">
        <f t="shared" si="0"/>
        <v>0</v>
      </c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/>
      <c r="D27" s="183"/>
      <c r="E27" s="183"/>
      <c r="F27" s="184">
        <f t="shared" si="0"/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/>
      <c r="D28" s="183"/>
      <c r="E28" s="183"/>
      <c r="F28" s="184">
        <f t="shared" si="0"/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/>
      <c r="D29" s="183"/>
      <c r="E29" s="183"/>
      <c r="F29" s="184">
        <f t="shared" si="0"/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/>
      <c r="D30" s="183"/>
      <c r="E30" s="183"/>
      <c r="F30" s="184">
        <f t="shared" si="0"/>
        <v>0</v>
      </c>
      <c r="G30" s="184">
        <f t="shared" si="0"/>
        <v>2.5680065772881502</v>
      </c>
      <c r="H30" s="184">
        <v>0</v>
      </c>
      <c r="I30" s="184">
        <v>7.4237304000125733E-3</v>
      </c>
      <c r="J30" s="184">
        <v>0</v>
      </c>
      <c r="K30" s="184">
        <v>2.1268378496000078</v>
      </c>
      <c r="L30" s="184">
        <v>0</v>
      </c>
      <c r="M30" s="184">
        <v>0.43374499728812954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/>
      <c r="D31" s="183"/>
      <c r="E31" s="183"/>
      <c r="F31" s="184">
        <f t="shared" si="0"/>
        <v>0</v>
      </c>
      <c r="G31" s="184">
        <f t="shared" si="0"/>
        <v>2.5680065772881502</v>
      </c>
      <c r="H31" s="184"/>
      <c r="I31" s="184">
        <v>7.4237304000125733E-3</v>
      </c>
      <c r="J31" s="184"/>
      <c r="K31" s="184">
        <v>2.1268378496000078</v>
      </c>
      <c r="L31" s="184"/>
      <c r="M31" s="184">
        <v>0.43374499728812954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4">
        <f t="shared" si="0"/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f t="shared" si="0"/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/>
      <c r="D34" s="183"/>
      <c r="E34" s="183"/>
      <c r="F34" s="183">
        <f t="shared" si="0"/>
        <v>0</v>
      </c>
      <c r="G34" s="183">
        <f t="shared" si="0"/>
        <v>0</v>
      </c>
      <c r="H34" s="183"/>
      <c r="I34" s="183"/>
      <c r="J34" s="183"/>
      <c r="K34" s="183"/>
      <c r="L34" s="183"/>
      <c r="M34" s="183"/>
      <c r="N34" s="183"/>
      <c r="O34" s="186"/>
    </row>
    <row r="35" spans="1:15" x14ac:dyDescent="0.2">
      <c r="A35" s="143" t="s">
        <v>95</v>
      </c>
      <c r="B35" s="145" t="s">
        <v>242</v>
      </c>
      <c r="C35" s="182"/>
      <c r="D35" s="183"/>
      <c r="E35" s="183"/>
      <c r="F35" s="183">
        <f t="shared" si="0"/>
        <v>231.06874265195424</v>
      </c>
      <c r="G35" s="183">
        <f t="shared" si="0"/>
        <v>207.14465392</v>
      </c>
      <c r="H35" s="183">
        <f>H36</f>
        <v>176.05800553</v>
      </c>
      <c r="I35" s="183">
        <v>176.0580055296</v>
      </c>
      <c r="J35" s="183">
        <v>5.983357064344502</v>
      </c>
      <c r="K35" s="183">
        <v>4.00007138523506E-10</v>
      </c>
      <c r="L35" s="183">
        <v>5.9475646914631461</v>
      </c>
      <c r="M35" s="183">
        <v>0</v>
      </c>
      <c r="N35" s="183">
        <f>11.9931649761466+N36</f>
        <v>43.079815366146597</v>
      </c>
      <c r="O35" s="186">
        <f>O36</f>
        <v>31.086648390000001</v>
      </c>
    </row>
    <row r="36" spans="1:15" x14ac:dyDescent="0.2">
      <c r="A36" s="143" t="s">
        <v>243</v>
      </c>
      <c r="B36" s="145" t="s">
        <v>244</v>
      </c>
      <c r="C36" s="182"/>
      <c r="D36" s="183"/>
      <c r="E36" s="183"/>
      <c r="F36" s="183">
        <f t="shared" si="0"/>
        <v>207.14465591999999</v>
      </c>
      <c r="G36" s="183">
        <f t="shared" si="0"/>
        <v>207.14465392</v>
      </c>
      <c r="H36" s="183">
        <v>176.05800553</v>
      </c>
      <c r="I36" s="183">
        <v>176.0580055296</v>
      </c>
      <c r="J36" s="183"/>
      <c r="K36" s="183">
        <v>4.00007138523506E-10</v>
      </c>
      <c r="L36" s="183"/>
      <c r="M36" s="183"/>
      <c r="N36" s="183">
        <v>31.086650389999999</v>
      </c>
      <c r="O36" s="186">
        <v>31.086648390000001</v>
      </c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9">
        <f t="shared" si="0"/>
        <v>0</v>
      </c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/>
      <c r="D38" s="176"/>
      <c r="E38" s="176"/>
      <c r="F38" s="191">
        <f t="shared" si="0"/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/>
      <c r="D39" s="179"/>
      <c r="E39" s="179"/>
      <c r="F39" s="180">
        <f t="shared" si="0"/>
        <v>0</v>
      </c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4">
        <f t="shared" si="0"/>
        <v>0</v>
      </c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4">
        <f t="shared" si="0"/>
        <v>0</v>
      </c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/>
      <c r="D42" s="183"/>
      <c r="E42" s="183"/>
      <c r="F42" s="184">
        <f t="shared" si="0"/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4">
        <f t="shared" si="0"/>
        <v>0</v>
      </c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4">
        <f t="shared" si="0"/>
        <v>0</v>
      </c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4">
        <f t="shared" si="0"/>
        <v>0</v>
      </c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4">
        <f t="shared" si="0"/>
        <v>0</v>
      </c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4">
        <f t="shared" si="0"/>
        <v>0</v>
      </c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4">
        <f t="shared" si="0"/>
        <v>0</v>
      </c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/>
      <c r="D49" s="188"/>
      <c r="E49" s="188"/>
      <c r="F49" s="189">
        <f t="shared" si="0"/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/>
      <c r="D50" s="194"/>
      <c r="E50" s="194"/>
      <c r="F50" s="195">
        <f t="shared" si="0"/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/>
      <c r="D51" s="183"/>
      <c r="E51" s="183"/>
      <c r="F51" s="184">
        <f t="shared" si="0"/>
        <v>0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/>
      <c r="D52" s="183"/>
      <c r="E52" s="183"/>
      <c r="F52" s="184">
        <f t="shared" si="0"/>
        <v>0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/>
      <c r="D53" s="188"/>
      <c r="E53" s="188"/>
      <c r="F53" s="189">
        <f t="shared" si="0"/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160"/>
      <c r="D58" s="161"/>
      <c r="E58" s="161"/>
      <c r="F58" s="161"/>
      <c r="G58" s="162"/>
      <c r="H58" s="162"/>
      <c r="I58" s="162"/>
      <c r="J58" s="162"/>
      <c r="K58" s="162"/>
      <c r="L58" s="162"/>
      <c r="M58" s="162"/>
      <c r="N58" s="162"/>
      <c r="O58" s="163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4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0"/>
  <sheetViews>
    <sheetView view="pageBreakPreview" topLeftCell="A76" zoomScale="70" zoomScaleSheetLayoutView="70" workbookViewId="0">
      <selection activeCell="B39" sqref="B39"/>
    </sheetView>
  </sheetViews>
  <sheetFormatPr defaultColWidth="10.28515625" defaultRowHeight="15.75" outlineLevelRow="1" x14ac:dyDescent="0.25"/>
  <cols>
    <col min="1" max="1" width="7.7109375" style="22" customWidth="1"/>
    <col min="2" max="2" width="59.42578125" style="14" customWidth="1"/>
    <col min="3" max="3" width="12" style="24" bestFit="1" customWidth="1"/>
    <col min="4" max="4" width="13.42578125" style="24" hidden="1" customWidth="1"/>
    <col min="5" max="6" width="9" style="2" hidden="1" customWidth="1"/>
    <col min="7" max="7" width="16.28515625" style="2" customWidth="1"/>
    <col min="8" max="8" width="24.42578125" style="2" customWidth="1"/>
    <col min="9" max="12" width="24.42578125" style="2" hidden="1" customWidth="1"/>
    <col min="13" max="13" width="8.28515625" style="2" hidden="1" customWidth="1"/>
    <col min="14" max="14" width="24.7109375" style="2" hidden="1" customWidth="1"/>
    <col min="15" max="15" width="7.85546875" style="2" hidden="1" customWidth="1"/>
    <col min="16" max="16" width="20.28515625" style="2" hidden="1" customWidth="1"/>
    <col min="17" max="17" width="15.5703125" style="2" customWidth="1"/>
    <col min="18" max="18" width="13.42578125" style="2" bestFit="1" customWidth="1"/>
    <col min="19" max="16384" width="10.28515625" style="2"/>
  </cols>
  <sheetData>
    <row r="1" spans="1:16" ht="18.75" x14ac:dyDescent="0.3">
      <c r="A1" s="21"/>
      <c r="B1" s="27"/>
      <c r="C1" s="21"/>
      <c r="D1" s="21"/>
      <c r="E1" s="1"/>
      <c r="F1" s="1"/>
      <c r="G1" s="340" t="s">
        <v>0</v>
      </c>
      <c r="H1" s="340"/>
      <c r="I1" s="1"/>
      <c r="J1" s="1"/>
      <c r="K1" s="340" t="s">
        <v>0</v>
      </c>
      <c r="L1" s="1"/>
      <c r="M1" s="1"/>
      <c r="O1" s="1"/>
      <c r="P1" s="3" t="s">
        <v>0</v>
      </c>
    </row>
    <row r="2" spans="1:16" ht="18.75" x14ac:dyDescent="0.3">
      <c r="A2" s="21"/>
      <c r="B2" s="27"/>
      <c r="C2" s="21"/>
      <c r="D2" s="21"/>
      <c r="E2" s="1"/>
      <c r="F2" s="1"/>
      <c r="G2" s="340" t="s">
        <v>1</v>
      </c>
      <c r="H2" s="340"/>
      <c r="I2" s="1"/>
      <c r="J2" s="1"/>
      <c r="K2" s="340" t="s">
        <v>1</v>
      </c>
      <c r="L2" s="1"/>
      <c r="M2" s="1"/>
      <c r="O2" s="1"/>
      <c r="P2" s="4" t="s">
        <v>1</v>
      </c>
    </row>
    <row r="3" spans="1:16" ht="18.75" x14ac:dyDescent="0.3">
      <c r="A3" s="21"/>
      <c r="B3" s="27"/>
      <c r="C3" s="21"/>
      <c r="D3" s="21"/>
      <c r="E3" s="1"/>
      <c r="F3" s="1"/>
      <c r="G3" s="340" t="s">
        <v>2</v>
      </c>
      <c r="H3" s="340"/>
      <c r="I3" s="1"/>
      <c r="J3" s="1"/>
      <c r="K3" s="340" t="s">
        <v>2</v>
      </c>
      <c r="L3" s="1"/>
      <c r="M3" s="1"/>
      <c r="O3" s="1"/>
      <c r="P3" s="4" t="s">
        <v>2</v>
      </c>
    </row>
    <row r="4" spans="1:16" x14ac:dyDescent="0.25">
      <c r="A4" s="21"/>
      <c r="B4" s="27"/>
      <c r="C4" s="21"/>
      <c r="D4" s="2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351" t="s">
        <v>310</v>
      </c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</row>
    <row r="6" spans="1:16" x14ac:dyDescent="0.25">
      <c r="A6" s="19"/>
      <c r="B6" s="6"/>
      <c r="C6" s="19"/>
      <c r="D6" s="19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2"/>
      <c r="P6" s="342"/>
    </row>
    <row r="7" spans="1:16" ht="18" customHeight="1" x14ac:dyDescent="0.3">
      <c r="A7" s="352" t="s">
        <v>4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352"/>
      <c r="O7" s="352"/>
      <c r="P7" s="352"/>
    </row>
    <row r="8" spans="1:16" ht="19.5" customHeight="1" x14ac:dyDescent="0.25">
      <c r="A8" s="362" t="s">
        <v>343</v>
      </c>
      <c r="B8" s="362"/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  <c r="O8" s="362"/>
      <c r="P8" s="362"/>
    </row>
    <row r="9" spans="1:16" ht="18" customHeight="1" x14ac:dyDescent="0.25">
      <c r="A9" s="361" t="s">
        <v>6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</row>
    <row r="10" spans="1:16" ht="16.5" customHeight="1" x14ac:dyDescent="0.25">
      <c r="A10" s="346"/>
      <c r="B10" s="347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ht="21.75" customHeight="1" x14ac:dyDescent="0.25">
      <c r="A11" s="363" t="s">
        <v>346</v>
      </c>
      <c r="B11" s="363"/>
      <c r="C11" s="363"/>
      <c r="D11" s="363"/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63"/>
      <c r="P11" s="363"/>
    </row>
    <row r="12" spans="1:16" ht="17.25" customHeight="1" x14ac:dyDescent="0.25">
      <c r="A12" s="361" t="s">
        <v>8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</row>
    <row r="13" spans="1:16" ht="12.75" customHeight="1" x14ac:dyDescent="0.25">
      <c r="A13" s="20"/>
      <c r="B13" s="6"/>
      <c r="C13" s="20"/>
      <c r="D13" s="20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19.5" thickBot="1" x14ac:dyDescent="0.35">
      <c r="A14" s="20"/>
      <c r="B14" s="343"/>
      <c r="C14" s="23"/>
      <c r="D14" s="211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9"/>
    </row>
    <row r="15" spans="1:16" ht="63" customHeight="1" x14ac:dyDescent="0.25">
      <c r="A15" s="356" t="s">
        <v>9</v>
      </c>
      <c r="B15" s="358" t="s">
        <v>10</v>
      </c>
      <c r="C15" s="358" t="s">
        <v>23</v>
      </c>
      <c r="D15" s="212">
        <v>2013</v>
      </c>
      <c r="E15" s="341">
        <v>2014</v>
      </c>
      <c r="F15" s="341">
        <v>2015</v>
      </c>
      <c r="G15" s="360">
        <v>2017</v>
      </c>
      <c r="H15" s="360"/>
      <c r="I15" s="360" t="s">
        <v>311</v>
      </c>
      <c r="J15" s="360"/>
      <c r="K15" s="360" t="s">
        <v>312</v>
      </c>
      <c r="L15" s="360"/>
      <c r="M15" s="360" t="s">
        <v>313</v>
      </c>
      <c r="N15" s="360"/>
      <c r="O15" s="360" t="s">
        <v>314</v>
      </c>
      <c r="P15" s="360"/>
    </row>
    <row r="16" spans="1:16" ht="51.75" customHeight="1" thickBot="1" x14ac:dyDescent="0.3">
      <c r="A16" s="357"/>
      <c r="B16" s="359"/>
      <c r="C16" s="359"/>
      <c r="D16" s="213" t="s">
        <v>11</v>
      </c>
      <c r="E16" s="57" t="s">
        <v>11</v>
      </c>
      <c r="F16" s="57" t="s">
        <v>11</v>
      </c>
      <c r="G16" s="57" t="s">
        <v>12</v>
      </c>
      <c r="H16" s="57" t="s">
        <v>11</v>
      </c>
      <c r="I16" s="57" t="s">
        <v>12</v>
      </c>
      <c r="J16" s="57" t="s">
        <v>11</v>
      </c>
      <c r="K16" s="57" t="s">
        <v>12</v>
      </c>
      <c r="L16" s="57" t="s">
        <v>11</v>
      </c>
      <c r="M16" s="57" t="s">
        <v>12</v>
      </c>
      <c r="N16" s="57" t="s">
        <v>11</v>
      </c>
      <c r="O16" s="57" t="s">
        <v>12</v>
      </c>
      <c r="P16" s="57" t="s">
        <v>11</v>
      </c>
    </row>
    <row r="17" spans="1:17" s="8" customFormat="1" ht="16.5" thickBot="1" x14ac:dyDescent="0.3">
      <c r="A17" s="63">
        <v>1</v>
      </c>
      <c r="B17" s="64">
        <v>2</v>
      </c>
      <c r="C17" s="64">
        <v>3</v>
      </c>
      <c r="D17" s="65">
        <v>4</v>
      </c>
      <c r="E17" s="114">
        <v>3</v>
      </c>
      <c r="F17" s="114">
        <v>4</v>
      </c>
      <c r="G17" s="114">
        <v>5</v>
      </c>
      <c r="H17" s="114">
        <v>6</v>
      </c>
      <c r="I17" s="114">
        <v>7</v>
      </c>
      <c r="J17" s="114">
        <v>8</v>
      </c>
      <c r="K17" s="114">
        <v>9</v>
      </c>
      <c r="L17" s="114">
        <v>10</v>
      </c>
      <c r="M17" s="114">
        <v>11</v>
      </c>
      <c r="N17" s="114">
        <v>12</v>
      </c>
      <c r="O17" s="114">
        <v>13</v>
      </c>
      <c r="P17" s="114">
        <v>14</v>
      </c>
    </row>
    <row r="18" spans="1:17" s="25" customFormat="1" x14ac:dyDescent="0.25">
      <c r="A18" s="214" t="s">
        <v>44</v>
      </c>
      <c r="B18" s="215" t="s">
        <v>91</v>
      </c>
      <c r="C18" s="216" t="s">
        <v>263</v>
      </c>
      <c r="D18" s="217"/>
      <c r="E18" s="61"/>
      <c r="F18" s="61"/>
      <c r="G18" s="217">
        <f t="shared" ref="G18:O18" si="0">SUM(G19:G22)</f>
        <v>3144.040778629128</v>
      </c>
      <c r="H18" s="277">
        <f t="shared" si="0"/>
        <v>1228.8098963608475</v>
      </c>
      <c r="I18" s="61">
        <f t="shared" si="0"/>
        <v>0</v>
      </c>
      <c r="J18" s="277">
        <f t="shared" si="0"/>
        <v>1032.2314798983052</v>
      </c>
      <c r="K18" s="277">
        <f t="shared" si="0"/>
        <v>0</v>
      </c>
      <c r="L18" s="277">
        <f t="shared" si="0"/>
        <v>976.15342930085831</v>
      </c>
      <c r="M18" s="277">
        <f t="shared" si="0"/>
        <v>0</v>
      </c>
      <c r="N18" s="278">
        <f t="shared" si="0"/>
        <v>1181.8209611037992</v>
      </c>
      <c r="O18" s="279">
        <f t="shared" si="0"/>
        <v>0</v>
      </c>
      <c r="P18" s="280">
        <f t="shared" ref="P18" si="1">SUM(P19:P22)</f>
        <v>-1961.3959739421155</v>
      </c>
      <c r="Q18" s="290"/>
    </row>
    <row r="19" spans="1:17" s="8" customFormat="1" x14ac:dyDescent="0.25">
      <c r="A19" s="218" t="s">
        <v>45</v>
      </c>
      <c r="B19" s="219" t="s">
        <v>318</v>
      </c>
      <c r="C19" s="220" t="s">
        <v>263</v>
      </c>
      <c r="D19" s="221"/>
      <c r="E19" s="10"/>
      <c r="F19" s="10"/>
      <c r="G19" s="260">
        <v>3115.3057299409925</v>
      </c>
      <c r="H19" s="281">
        <v>620.01535015377408</v>
      </c>
      <c r="I19" s="10"/>
      <c r="J19" s="281">
        <v>571.00382655600004</v>
      </c>
      <c r="K19" s="281"/>
      <c r="L19" s="281">
        <v>676.96208793129915</v>
      </c>
      <c r="M19" s="282"/>
      <c r="N19" s="283">
        <v>757.19244370702006</v>
      </c>
      <c r="O19" s="284"/>
      <c r="P19" s="285">
        <f>H19-N19-L19-J19</f>
        <v>-1385.1430080405453</v>
      </c>
      <c r="Q19" s="290"/>
    </row>
    <row r="20" spans="1:17" s="8" customFormat="1" x14ac:dyDescent="0.25">
      <c r="A20" s="218" t="s">
        <v>46</v>
      </c>
      <c r="B20" s="219" t="s">
        <v>319</v>
      </c>
      <c r="C20" s="220" t="s">
        <v>263</v>
      </c>
      <c r="D20" s="221"/>
      <c r="E20" s="10"/>
      <c r="F20" s="10"/>
      <c r="G20" s="260">
        <v>0.79437540000000006</v>
      </c>
      <c r="H20" s="334">
        <v>8.8096379661016968</v>
      </c>
      <c r="I20" s="10"/>
      <c r="J20" s="281">
        <v>0.22336099152542399</v>
      </c>
      <c r="K20" s="281"/>
      <c r="L20" s="281">
        <v>0.24942300847457599</v>
      </c>
      <c r="M20" s="281"/>
      <c r="N20" s="283">
        <v>0.72279291000000001</v>
      </c>
      <c r="O20" s="284"/>
      <c r="P20" s="285">
        <f>H20-N20-L20-J20</f>
        <v>7.6140610561016961</v>
      </c>
      <c r="Q20" s="290"/>
    </row>
    <row r="21" spans="1:17" s="25" customFormat="1" x14ac:dyDescent="0.25">
      <c r="A21" s="222" t="s">
        <v>49</v>
      </c>
      <c r="B21" s="219" t="s">
        <v>320</v>
      </c>
      <c r="C21" s="220" t="s">
        <v>263</v>
      </c>
      <c r="D21" s="221"/>
      <c r="E21" s="9"/>
      <c r="F21" s="9"/>
      <c r="G21" s="260">
        <v>0</v>
      </c>
      <c r="H21" s="334">
        <v>592.86841929181912</v>
      </c>
      <c r="I21" s="9"/>
      <c r="J21" s="286">
        <v>455.5515218168814</v>
      </c>
      <c r="K21" s="286"/>
      <c r="L21" s="286">
        <v>290.35992293735575</v>
      </c>
      <c r="M21" s="286"/>
      <c r="N21" s="287">
        <v>416.92327375796572</v>
      </c>
      <c r="O21" s="288"/>
      <c r="P21" s="289">
        <f>H21-N21-L21-J21</f>
        <v>-569.96629922038369</v>
      </c>
      <c r="Q21" s="290"/>
    </row>
    <row r="22" spans="1:17" s="8" customFormat="1" x14ac:dyDescent="0.25">
      <c r="A22" s="222" t="s">
        <v>95</v>
      </c>
      <c r="B22" s="219" t="s">
        <v>25</v>
      </c>
      <c r="C22" s="220" t="s">
        <v>263</v>
      </c>
      <c r="D22" s="221"/>
      <c r="E22" s="9"/>
      <c r="F22" s="9"/>
      <c r="G22" s="260">
        <v>27.940673288135592</v>
      </c>
      <c r="H22" s="334">
        <v>7.1164889491525427</v>
      </c>
      <c r="I22" s="9"/>
      <c r="J22" s="286">
        <v>5.4527705338983052</v>
      </c>
      <c r="K22" s="286"/>
      <c r="L22" s="286">
        <v>8.5819954237288147</v>
      </c>
      <c r="M22" s="286"/>
      <c r="N22" s="283">
        <v>6.9824507288135598</v>
      </c>
      <c r="O22" s="284"/>
      <c r="P22" s="285">
        <f>H22-J22-L22-N22</f>
        <v>-13.900727737288136</v>
      </c>
      <c r="Q22" s="290"/>
    </row>
    <row r="23" spans="1:17" s="8" customFormat="1" ht="25.5" x14ac:dyDescent="0.25">
      <c r="A23" s="223" t="s">
        <v>47</v>
      </c>
      <c r="B23" s="224" t="s">
        <v>123</v>
      </c>
      <c r="C23" s="225" t="s">
        <v>263</v>
      </c>
      <c r="D23" s="226"/>
      <c r="E23" s="9"/>
      <c r="F23" s="9"/>
      <c r="G23" s="226">
        <f>SUM(G24:G27)</f>
        <v>3309.5334103902101</v>
      </c>
      <c r="H23" s="291">
        <f>SUM(H24:H27)</f>
        <v>1305.02069899</v>
      </c>
      <c r="I23" s="291">
        <f t="shared" ref="I23:P23" si="2">SUM(I24:I27)</f>
        <v>0</v>
      </c>
      <c r="J23" s="291">
        <f t="shared" si="2"/>
        <v>1193.8577136600002</v>
      </c>
      <c r="K23" s="291">
        <f t="shared" si="2"/>
        <v>0</v>
      </c>
      <c r="L23" s="291">
        <f t="shared" si="2"/>
        <v>1018.91568223</v>
      </c>
      <c r="M23" s="291">
        <f t="shared" si="2"/>
        <v>0</v>
      </c>
      <c r="N23" s="292">
        <f t="shared" si="2"/>
        <v>1223.9664300299999</v>
      </c>
      <c r="O23" s="293">
        <f t="shared" si="2"/>
        <v>0</v>
      </c>
      <c r="P23" s="294">
        <f t="shared" si="2"/>
        <v>-2131.7191269300001</v>
      </c>
      <c r="Q23" s="290"/>
    </row>
    <row r="24" spans="1:17" s="25" customFormat="1" x14ac:dyDescent="0.25">
      <c r="A24" s="218" t="s">
        <v>45</v>
      </c>
      <c r="B24" s="219" t="s">
        <v>321</v>
      </c>
      <c r="C24" s="220" t="s">
        <v>263</v>
      </c>
      <c r="D24" s="221"/>
      <c r="E24" s="9"/>
      <c r="F24" s="9"/>
      <c r="G24" s="260">
        <v>3280.7983617018963</v>
      </c>
      <c r="H24" s="344">
        <v>776.3443081569701</v>
      </c>
      <c r="I24" s="291"/>
      <c r="J24" s="291">
        <v>731.41202094516018</v>
      </c>
      <c r="K24" s="291"/>
      <c r="L24" s="291">
        <v>577.82677820020001</v>
      </c>
      <c r="M24" s="291"/>
      <c r="N24" s="295">
        <v>708.97975524676008</v>
      </c>
      <c r="O24" s="296"/>
      <c r="P24" s="297">
        <f>H24-N24-L24-J24</f>
        <v>-1241.8742462351502</v>
      </c>
      <c r="Q24" s="290"/>
    </row>
    <row r="25" spans="1:17" s="8" customFormat="1" x14ac:dyDescent="0.25">
      <c r="A25" s="218" t="s">
        <v>46</v>
      </c>
      <c r="B25" s="219" t="s">
        <v>322</v>
      </c>
      <c r="C25" s="220" t="s">
        <v>263</v>
      </c>
      <c r="D25" s="221"/>
      <c r="E25" s="9"/>
      <c r="F25" s="9"/>
      <c r="G25" s="260">
        <v>0.79437540021599995</v>
      </c>
      <c r="H25" s="344">
        <v>10.824</v>
      </c>
      <c r="I25" s="291"/>
      <c r="J25" s="291">
        <v>0.47</v>
      </c>
      <c r="K25" s="291"/>
      <c r="L25" s="291">
        <v>0.60495511979999994</v>
      </c>
      <c r="M25" s="291"/>
      <c r="N25" s="292">
        <v>0.89504488020000006</v>
      </c>
      <c r="O25" s="293"/>
      <c r="P25" s="294">
        <f>H25-N25-L25-J25</f>
        <v>8.8539999999999992</v>
      </c>
      <c r="Q25" s="290"/>
    </row>
    <row r="26" spans="1:17" s="8" customFormat="1" x14ac:dyDescent="0.25">
      <c r="A26" s="222" t="s">
        <v>49</v>
      </c>
      <c r="B26" s="219" t="s">
        <v>323</v>
      </c>
      <c r="C26" s="220" t="s">
        <v>263</v>
      </c>
      <c r="D26" s="221"/>
      <c r="E26" s="11"/>
      <c r="F26" s="11"/>
      <c r="G26" s="260">
        <v>0</v>
      </c>
      <c r="H26" s="298">
        <v>511.80439083302997</v>
      </c>
      <c r="I26" s="298"/>
      <c r="J26" s="298">
        <v>456.97169213484</v>
      </c>
      <c r="K26" s="298"/>
      <c r="L26" s="298">
        <v>440.48394890999998</v>
      </c>
      <c r="M26" s="298"/>
      <c r="N26" s="292">
        <v>501.23263048304</v>
      </c>
      <c r="O26" s="293"/>
      <c r="P26" s="294">
        <f>H26-N26-L26-J26</f>
        <v>-886.88388069484995</v>
      </c>
      <c r="Q26" s="290"/>
    </row>
    <row r="27" spans="1:17" s="8" customFormat="1" x14ac:dyDescent="0.25">
      <c r="A27" s="222" t="s">
        <v>95</v>
      </c>
      <c r="B27" s="219" t="s">
        <v>93</v>
      </c>
      <c r="C27" s="220" t="s">
        <v>263</v>
      </c>
      <c r="D27" s="221"/>
      <c r="E27" s="11"/>
      <c r="F27" s="11"/>
      <c r="G27" s="260">
        <v>27.940673288097795</v>
      </c>
      <c r="H27" s="298">
        <v>6.048</v>
      </c>
      <c r="I27" s="298"/>
      <c r="J27" s="298">
        <v>5.0040005799999996</v>
      </c>
      <c r="K27" s="298"/>
      <c r="L27" s="298">
        <v>0</v>
      </c>
      <c r="M27" s="298"/>
      <c r="N27" s="292">
        <v>12.85899942</v>
      </c>
      <c r="O27" s="293"/>
      <c r="P27" s="294">
        <f>H27-J27-L27-N27</f>
        <v>-11.815</v>
      </c>
      <c r="Q27" s="290"/>
    </row>
    <row r="28" spans="1:17" s="8" customFormat="1" x14ac:dyDescent="0.25">
      <c r="A28" s="223">
        <v>1</v>
      </c>
      <c r="B28" s="224" t="s">
        <v>92</v>
      </c>
      <c r="C28" s="225" t="s">
        <v>263</v>
      </c>
      <c r="D28" s="226"/>
      <c r="E28" s="11"/>
      <c r="F28" s="11"/>
      <c r="G28" s="261">
        <v>1181.740466796811</v>
      </c>
      <c r="H28" s="299">
        <v>785.06997199</v>
      </c>
      <c r="I28" s="298"/>
      <c r="J28" s="298">
        <v>688.01741088999995</v>
      </c>
      <c r="K28" s="298"/>
      <c r="L28" s="298">
        <v>567.46556479000003</v>
      </c>
      <c r="M28" s="298"/>
      <c r="N28" s="292">
        <v>682.13804754</v>
      </c>
      <c r="O28" s="293"/>
      <c r="P28" s="294">
        <f t="shared" ref="P28:P29" si="3">H28-J28-L28-N28</f>
        <v>-1152.55105123</v>
      </c>
      <c r="Q28" s="290"/>
    </row>
    <row r="29" spans="1:17" s="8" customFormat="1" x14ac:dyDescent="0.25">
      <c r="A29" s="218" t="s">
        <v>45</v>
      </c>
      <c r="B29" s="219" t="s">
        <v>125</v>
      </c>
      <c r="C29" s="220" t="s">
        <v>263</v>
      </c>
      <c r="D29" s="221"/>
      <c r="E29" s="11"/>
      <c r="F29" s="11"/>
      <c r="G29" s="260">
        <v>0</v>
      </c>
      <c r="H29" s="298">
        <v>0</v>
      </c>
      <c r="I29" s="298">
        <v>0</v>
      </c>
      <c r="J29" s="298">
        <v>0</v>
      </c>
      <c r="K29" s="298">
        <v>0</v>
      </c>
      <c r="L29" s="298">
        <v>0</v>
      </c>
      <c r="M29" s="298">
        <v>0</v>
      </c>
      <c r="N29" s="292">
        <v>0</v>
      </c>
      <c r="O29" s="293">
        <v>0</v>
      </c>
      <c r="P29" s="294">
        <f t="shared" si="3"/>
        <v>0</v>
      </c>
      <c r="Q29" s="290"/>
    </row>
    <row r="30" spans="1:17" s="8" customFormat="1" x14ac:dyDescent="0.25">
      <c r="A30" s="218" t="s">
        <v>46</v>
      </c>
      <c r="B30" s="219" t="s">
        <v>94</v>
      </c>
      <c r="C30" s="220" t="s">
        <v>263</v>
      </c>
      <c r="D30" s="221"/>
      <c r="E30" s="11"/>
      <c r="F30" s="11"/>
      <c r="G30" s="221">
        <f>G31+G32</f>
        <v>1029.3030077770863</v>
      </c>
      <c r="H30" s="298">
        <f>H31+H32</f>
        <v>762.74628463999989</v>
      </c>
      <c r="I30" s="298">
        <f t="shared" ref="I30:P30" si="4">I31+I32</f>
        <v>0</v>
      </c>
      <c r="J30" s="298">
        <f t="shared" si="4"/>
        <v>664.63147737000008</v>
      </c>
      <c r="K30" s="298">
        <f t="shared" si="4"/>
        <v>0</v>
      </c>
      <c r="L30" s="298">
        <f t="shared" si="4"/>
        <v>545.36305704999995</v>
      </c>
      <c r="M30" s="298">
        <f t="shared" si="4"/>
        <v>0</v>
      </c>
      <c r="N30" s="292">
        <f t="shared" si="4"/>
        <v>639.93685437000022</v>
      </c>
      <c r="O30" s="293">
        <f t="shared" si="4"/>
        <v>0</v>
      </c>
      <c r="P30" s="294">
        <f t="shared" si="4"/>
        <v>-1087.1851041500001</v>
      </c>
      <c r="Q30" s="290"/>
    </row>
    <row r="31" spans="1:17" s="25" customFormat="1" ht="25.5" x14ac:dyDescent="0.25">
      <c r="A31" s="32"/>
      <c r="B31" s="219" t="s">
        <v>264</v>
      </c>
      <c r="C31" s="220" t="s">
        <v>263</v>
      </c>
      <c r="D31" s="221"/>
      <c r="E31" s="12"/>
      <c r="F31" s="12"/>
      <c r="G31" s="233">
        <v>1029.3030077770863</v>
      </c>
      <c r="H31" s="299">
        <v>332.93696621237001</v>
      </c>
      <c r="I31" s="299"/>
      <c r="J31" s="299">
        <v>274.78216887516004</v>
      </c>
      <c r="K31" s="299"/>
      <c r="L31" s="299">
        <v>165.60058679000002</v>
      </c>
      <c r="M31" s="299"/>
      <c r="N31" s="295">
        <v>211.82192227536007</v>
      </c>
      <c r="O31" s="296"/>
      <c r="P31" s="297">
        <f>H31-J31-L31-N31</f>
        <v>-319.26771172815012</v>
      </c>
      <c r="Q31" s="290"/>
    </row>
    <row r="32" spans="1:17" s="8" customFormat="1" x14ac:dyDescent="0.25">
      <c r="A32" s="218"/>
      <c r="B32" s="219" t="s">
        <v>27</v>
      </c>
      <c r="C32" s="220" t="s">
        <v>263</v>
      </c>
      <c r="D32" s="221"/>
      <c r="E32" s="11"/>
      <c r="F32" s="11"/>
      <c r="G32" s="233">
        <v>0</v>
      </c>
      <c r="H32" s="298">
        <v>429.80931842762988</v>
      </c>
      <c r="I32" s="298"/>
      <c r="J32" s="298">
        <v>389.84930849483999</v>
      </c>
      <c r="K32" s="298"/>
      <c r="L32" s="298">
        <v>379.76247025999987</v>
      </c>
      <c r="M32" s="298"/>
      <c r="N32" s="292">
        <v>428.11493209464015</v>
      </c>
      <c r="O32" s="293"/>
      <c r="P32" s="294">
        <f t="shared" ref="P32:P33" si="5">H32-J32-L32-N32</f>
        <v>-767.91739242185008</v>
      </c>
      <c r="Q32" s="290"/>
    </row>
    <row r="33" spans="1:17" s="8" customFormat="1" x14ac:dyDescent="0.25">
      <c r="A33" s="218" t="s">
        <v>49</v>
      </c>
      <c r="B33" s="219" t="s">
        <v>13</v>
      </c>
      <c r="C33" s="220" t="s">
        <v>263</v>
      </c>
      <c r="D33" s="221"/>
      <c r="E33" s="12"/>
      <c r="F33" s="12"/>
      <c r="G33" s="233">
        <v>152.43745901972451</v>
      </c>
      <c r="H33" s="299">
        <v>22.32368735</v>
      </c>
      <c r="I33" s="299"/>
      <c r="J33" s="299">
        <v>23.385933519999998</v>
      </c>
      <c r="K33" s="299"/>
      <c r="L33" s="299">
        <v>22.102507740000004</v>
      </c>
      <c r="M33" s="299"/>
      <c r="N33" s="292">
        <v>42.20119317000001</v>
      </c>
      <c r="O33" s="293"/>
      <c r="P33" s="294">
        <f t="shared" si="5"/>
        <v>-65.365947080000012</v>
      </c>
      <c r="Q33" s="290"/>
    </row>
    <row r="34" spans="1:17" s="8" customFormat="1" x14ac:dyDescent="0.25">
      <c r="A34" s="222" t="s">
        <v>95</v>
      </c>
      <c r="B34" s="219" t="s">
        <v>265</v>
      </c>
      <c r="C34" s="220" t="s">
        <v>263</v>
      </c>
      <c r="D34" s="221"/>
      <c r="E34" s="12"/>
      <c r="F34" s="12"/>
      <c r="G34" s="221">
        <f t="shared" ref="G34:P34" si="6">G28-G29-G30-G33</f>
        <v>0</v>
      </c>
      <c r="H34" s="299">
        <f>H28-H29-H30-H33</f>
        <v>1.1368683772161603E-13</v>
      </c>
      <c r="I34" s="299">
        <f t="shared" si="6"/>
        <v>0</v>
      </c>
      <c r="J34" s="299">
        <f t="shared" si="6"/>
        <v>-1.3145040611561853E-13</v>
      </c>
      <c r="K34" s="299">
        <f t="shared" si="6"/>
        <v>0</v>
      </c>
      <c r="L34" s="299">
        <f t="shared" si="6"/>
        <v>7.460698725481052E-14</v>
      </c>
      <c r="M34" s="299">
        <f t="shared" si="6"/>
        <v>0</v>
      </c>
      <c r="N34" s="292">
        <f t="shared" si="6"/>
        <v>-2.2737367544323206E-13</v>
      </c>
      <c r="O34" s="293">
        <f t="shared" si="6"/>
        <v>0</v>
      </c>
      <c r="P34" s="294">
        <f t="shared" si="6"/>
        <v>1.7053025658242404E-13</v>
      </c>
      <c r="Q34" s="290"/>
    </row>
    <row r="35" spans="1:17" s="8" customFormat="1" x14ac:dyDescent="0.25">
      <c r="A35" s="223" t="s">
        <v>50</v>
      </c>
      <c r="B35" s="224" t="s">
        <v>96</v>
      </c>
      <c r="C35" s="225" t="s">
        <v>263</v>
      </c>
      <c r="D35" s="226"/>
      <c r="E35" s="12"/>
      <c r="F35" s="12"/>
      <c r="G35" s="262">
        <v>285.66897464584457</v>
      </c>
      <c r="H35" s="299">
        <v>92.601987599999987</v>
      </c>
      <c r="I35" s="299"/>
      <c r="J35" s="299">
        <v>62.368842480000005</v>
      </c>
      <c r="K35" s="299"/>
      <c r="L35" s="299">
        <v>57.884580779999993</v>
      </c>
      <c r="M35" s="299"/>
      <c r="N35" s="292">
        <v>107.71359270999999</v>
      </c>
      <c r="O35" s="293"/>
      <c r="P35" s="294">
        <f t="shared" ref="P35:P38" si="7">H35-J35-L35-N35</f>
        <v>-135.36502837</v>
      </c>
      <c r="Q35" s="290"/>
    </row>
    <row r="36" spans="1:17" s="25" customFormat="1" x14ac:dyDescent="0.25">
      <c r="A36" s="218" t="s">
        <v>51</v>
      </c>
      <c r="B36" s="219" t="s">
        <v>97</v>
      </c>
      <c r="C36" s="220" t="s">
        <v>263</v>
      </c>
      <c r="D36" s="221"/>
      <c r="E36" s="12"/>
      <c r="F36" s="12"/>
      <c r="G36" s="233">
        <v>211.90920830390272</v>
      </c>
      <c r="H36" s="299">
        <v>68.062698689999991</v>
      </c>
      <c r="I36" s="299"/>
      <c r="J36" s="299">
        <v>58.500010840000002</v>
      </c>
      <c r="K36" s="299"/>
      <c r="L36" s="299">
        <v>54.143509189999996</v>
      </c>
      <c r="M36" s="299"/>
      <c r="N36" s="295">
        <v>57.617995119999996</v>
      </c>
      <c r="O36" s="296"/>
      <c r="P36" s="297">
        <f t="shared" si="7"/>
        <v>-102.19881646</v>
      </c>
      <c r="Q36" s="290"/>
    </row>
    <row r="37" spans="1:17" s="25" customFormat="1" x14ac:dyDescent="0.25">
      <c r="A37" s="218" t="s">
        <v>52</v>
      </c>
      <c r="B37" s="219" t="s">
        <v>28</v>
      </c>
      <c r="C37" s="220" t="s">
        <v>263</v>
      </c>
      <c r="D37" s="221"/>
      <c r="E37" s="12"/>
      <c r="F37" s="12"/>
      <c r="G37" s="262">
        <v>16.127500361666453</v>
      </c>
      <c r="H37" s="299">
        <v>24.119771999999998</v>
      </c>
      <c r="I37" s="299"/>
      <c r="J37" s="299">
        <v>3.4742697099999997</v>
      </c>
      <c r="K37" s="299"/>
      <c r="L37" s="299">
        <v>3.2987096599999997</v>
      </c>
      <c r="M37" s="299"/>
      <c r="N37" s="295">
        <v>34.955853789999999</v>
      </c>
      <c r="O37" s="296"/>
      <c r="P37" s="297">
        <f t="shared" si="7"/>
        <v>-17.609061160000003</v>
      </c>
      <c r="Q37" s="290"/>
    </row>
    <row r="38" spans="1:17" s="25" customFormat="1" x14ac:dyDescent="0.25">
      <c r="A38" s="222" t="s">
        <v>64</v>
      </c>
      <c r="B38" s="219" t="s">
        <v>126</v>
      </c>
      <c r="C38" s="220" t="s">
        <v>263</v>
      </c>
      <c r="D38" s="221"/>
      <c r="E38" s="12"/>
      <c r="F38" s="12"/>
      <c r="G38" s="221">
        <v>0</v>
      </c>
      <c r="H38" s="299">
        <v>0</v>
      </c>
      <c r="I38" s="299"/>
      <c r="J38" s="299">
        <v>0</v>
      </c>
      <c r="K38" s="299"/>
      <c r="L38" s="299">
        <v>0</v>
      </c>
      <c r="M38" s="299"/>
      <c r="N38" s="295">
        <v>0</v>
      </c>
      <c r="O38" s="296"/>
      <c r="P38" s="297">
        <f t="shared" si="7"/>
        <v>0</v>
      </c>
      <c r="Q38" s="290"/>
    </row>
    <row r="39" spans="1:17" s="25" customFormat="1" x14ac:dyDescent="0.25">
      <c r="A39" s="222" t="s">
        <v>135</v>
      </c>
      <c r="B39" s="219" t="s">
        <v>266</v>
      </c>
      <c r="C39" s="220" t="s">
        <v>263</v>
      </c>
      <c r="D39" s="221"/>
      <c r="E39" s="12"/>
      <c r="F39" s="12"/>
      <c r="G39" s="221">
        <f>G35-G36-G37-G38</f>
        <v>57.632265980275406</v>
      </c>
      <c r="H39" s="299">
        <f t="shared" ref="H39:P39" si="8">H35-H36-H37-H38</f>
        <v>0.41951690999999869</v>
      </c>
      <c r="I39" s="299">
        <f t="shared" si="8"/>
        <v>0</v>
      </c>
      <c r="J39" s="299">
        <f t="shared" si="8"/>
        <v>0.39456193000000361</v>
      </c>
      <c r="K39" s="299">
        <f t="shared" si="8"/>
        <v>0</v>
      </c>
      <c r="L39" s="299">
        <f t="shared" si="8"/>
        <v>0.44236192999999746</v>
      </c>
      <c r="M39" s="299">
        <f t="shared" si="8"/>
        <v>0</v>
      </c>
      <c r="N39" s="295">
        <f t="shared" si="8"/>
        <v>15.139743799999991</v>
      </c>
      <c r="O39" s="296">
        <f t="shared" si="8"/>
        <v>0</v>
      </c>
      <c r="P39" s="297">
        <f t="shared" si="8"/>
        <v>-15.557150749999998</v>
      </c>
      <c r="Q39" s="290"/>
    </row>
    <row r="40" spans="1:17" s="25" customFormat="1" x14ac:dyDescent="0.25">
      <c r="A40" s="223" t="s">
        <v>53</v>
      </c>
      <c r="B40" s="224" t="s">
        <v>29</v>
      </c>
      <c r="C40" s="225" t="s">
        <v>263</v>
      </c>
      <c r="D40" s="226"/>
      <c r="E40" s="12"/>
      <c r="F40" s="12"/>
      <c r="G40" s="226">
        <v>764.44689797200499</v>
      </c>
      <c r="H40" s="299">
        <v>263.12618254999995</v>
      </c>
      <c r="I40" s="299"/>
      <c r="J40" s="299">
        <v>269.72353997000005</v>
      </c>
      <c r="K40" s="299"/>
      <c r="L40" s="299">
        <v>250.1083581899999</v>
      </c>
      <c r="M40" s="299"/>
      <c r="N40" s="295">
        <v>232.1942683</v>
      </c>
      <c r="O40" s="296"/>
      <c r="P40" s="297">
        <f t="shared" ref="P40:P43" si="9">H40-J40-L40-N40</f>
        <v>-488.89998390999995</v>
      </c>
      <c r="Q40" s="290"/>
    </row>
    <row r="41" spans="1:17" s="25" customFormat="1" x14ac:dyDescent="0.25">
      <c r="A41" s="223" t="s">
        <v>54</v>
      </c>
      <c r="B41" s="224" t="s">
        <v>14</v>
      </c>
      <c r="C41" s="225" t="s">
        <v>263</v>
      </c>
      <c r="D41" s="226"/>
      <c r="E41" s="12"/>
      <c r="F41" s="12"/>
      <c r="G41" s="226">
        <v>474.04828999999995</v>
      </c>
      <c r="H41" s="299">
        <v>104.76418862999999</v>
      </c>
      <c r="I41" s="299"/>
      <c r="J41" s="299">
        <v>104.77203888</v>
      </c>
      <c r="K41" s="299"/>
      <c r="L41" s="299">
        <v>104.77203888</v>
      </c>
      <c r="M41" s="299"/>
      <c r="N41" s="295">
        <v>104.87651568000001</v>
      </c>
      <c r="O41" s="296"/>
      <c r="P41" s="297">
        <f t="shared" si="9"/>
        <v>-209.65640481000003</v>
      </c>
      <c r="Q41" s="290"/>
    </row>
    <row r="42" spans="1:17" s="8" customFormat="1" x14ac:dyDescent="0.25">
      <c r="A42" s="223" t="s">
        <v>55</v>
      </c>
      <c r="B42" s="224" t="s">
        <v>98</v>
      </c>
      <c r="C42" s="225" t="s">
        <v>263</v>
      </c>
      <c r="D42" s="226"/>
      <c r="E42" s="11"/>
      <c r="F42" s="11"/>
      <c r="G42" s="226">
        <v>75.215049999999991</v>
      </c>
      <c r="H42" s="298">
        <v>19.118994239999999</v>
      </c>
      <c r="I42" s="298"/>
      <c r="J42" s="298">
        <v>17.208776</v>
      </c>
      <c r="K42" s="298"/>
      <c r="L42" s="298">
        <v>17.057544049999997</v>
      </c>
      <c r="M42" s="298"/>
      <c r="N42" s="292">
        <v>16.988247399999995</v>
      </c>
      <c r="O42" s="293"/>
      <c r="P42" s="294">
        <f t="shared" si="9"/>
        <v>-32.13557320999999</v>
      </c>
      <c r="Q42" s="290"/>
    </row>
    <row r="43" spans="1:17" s="8" customFormat="1" ht="15.75" customHeight="1" x14ac:dyDescent="0.25">
      <c r="A43" s="222" t="s">
        <v>162</v>
      </c>
      <c r="B43" s="219" t="s">
        <v>99</v>
      </c>
      <c r="C43" s="220" t="s">
        <v>263</v>
      </c>
      <c r="D43" s="221"/>
      <c r="E43" s="18"/>
      <c r="F43" s="18"/>
      <c r="G43" s="226">
        <v>73.160149999999987</v>
      </c>
      <c r="H43" s="300">
        <v>19.043950000000002</v>
      </c>
      <c r="I43" s="300"/>
      <c r="J43" s="300">
        <v>17.18357</v>
      </c>
      <c r="K43" s="300"/>
      <c r="L43" s="300">
        <v>17.009337409999997</v>
      </c>
      <c r="M43" s="300"/>
      <c r="N43" s="292">
        <v>16.839191</v>
      </c>
      <c r="O43" s="293"/>
      <c r="P43" s="294">
        <f t="shared" si="9"/>
        <v>-31.988148409999994</v>
      </c>
      <c r="Q43" s="290"/>
    </row>
    <row r="44" spans="1:17" s="8" customFormat="1" x14ac:dyDescent="0.25">
      <c r="A44" s="222" t="s">
        <v>163</v>
      </c>
      <c r="B44" s="219" t="s">
        <v>267</v>
      </c>
      <c r="C44" s="220" t="s">
        <v>263</v>
      </c>
      <c r="D44" s="226"/>
      <c r="E44" s="18"/>
      <c r="F44" s="18"/>
      <c r="G44" s="226">
        <f t="shared" ref="G44:P44" si="10">G42-G43</f>
        <v>2.0549000000000035</v>
      </c>
      <c r="H44" s="300">
        <f t="shared" si="10"/>
        <v>7.5044239999996876E-2</v>
      </c>
      <c r="I44" s="300">
        <f t="shared" si="10"/>
        <v>0</v>
      </c>
      <c r="J44" s="300">
        <f t="shared" si="10"/>
        <v>2.5206000000000728E-2</v>
      </c>
      <c r="K44" s="300">
        <f t="shared" si="10"/>
        <v>0</v>
      </c>
      <c r="L44" s="300">
        <f t="shared" si="10"/>
        <v>4.8206640000000078E-2</v>
      </c>
      <c r="M44" s="300">
        <f t="shared" si="10"/>
        <v>0</v>
      </c>
      <c r="N44" s="292">
        <f t="shared" si="10"/>
        <v>0.14905639999999565</v>
      </c>
      <c r="O44" s="293">
        <f t="shared" si="10"/>
        <v>0</v>
      </c>
      <c r="P44" s="294">
        <f t="shared" si="10"/>
        <v>-0.14742479999999603</v>
      </c>
      <c r="Q44" s="290"/>
    </row>
    <row r="45" spans="1:17" s="8" customFormat="1" x14ac:dyDescent="0.25">
      <c r="A45" s="223" t="s">
        <v>56</v>
      </c>
      <c r="B45" s="224" t="s">
        <v>100</v>
      </c>
      <c r="C45" s="225" t="s">
        <v>263</v>
      </c>
      <c r="D45" s="226"/>
      <c r="E45" s="18"/>
      <c r="F45" s="18"/>
      <c r="G45" s="226">
        <f>G23-G28-G35-G40-G41-G42</f>
        <v>528.4137309755497</v>
      </c>
      <c r="H45" s="300">
        <f>H23-H28-H35-H40-H41-H42</f>
        <v>40.339373980000111</v>
      </c>
      <c r="I45" s="300">
        <f t="shared" ref="I45:P45" si="11">I23-I28-I35-I40-I41-I42</f>
        <v>0</v>
      </c>
      <c r="J45" s="300">
        <f t="shared" si="11"/>
        <v>51.767105440000165</v>
      </c>
      <c r="K45" s="300">
        <f t="shared" si="11"/>
        <v>0</v>
      </c>
      <c r="L45" s="300">
        <f t="shared" si="11"/>
        <v>21.627595540000122</v>
      </c>
      <c r="M45" s="300">
        <f t="shared" si="11"/>
        <v>0</v>
      </c>
      <c r="N45" s="292">
        <f t="shared" si="11"/>
        <v>80.055758399999846</v>
      </c>
      <c r="O45" s="293">
        <f t="shared" si="11"/>
        <v>0</v>
      </c>
      <c r="P45" s="294">
        <f t="shared" si="11"/>
        <v>-113.11108540000018</v>
      </c>
      <c r="Q45" s="290"/>
    </row>
    <row r="46" spans="1:17" s="8" customFormat="1" x14ac:dyDescent="0.25">
      <c r="A46" s="218" t="s">
        <v>57</v>
      </c>
      <c r="B46" s="219" t="s">
        <v>30</v>
      </c>
      <c r="C46" s="220" t="s">
        <v>263</v>
      </c>
      <c r="D46" s="221"/>
      <c r="E46" s="18"/>
      <c r="F46" s="18"/>
      <c r="G46" s="221">
        <v>0</v>
      </c>
      <c r="H46" s="300">
        <v>0</v>
      </c>
      <c r="I46" s="300">
        <v>0</v>
      </c>
      <c r="J46" s="300">
        <v>0</v>
      </c>
      <c r="K46" s="300">
        <v>0</v>
      </c>
      <c r="L46" s="300">
        <v>0</v>
      </c>
      <c r="M46" s="300">
        <v>0</v>
      </c>
      <c r="N46" s="292">
        <v>0</v>
      </c>
      <c r="O46" s="293">
        <v>0</v>
      </c>
      <c r="P46" s="294">
        <v>0</v>
      </c>
      <c r="Q46" s="290"/>
    </row>
    <row r="47" spans="1:17" s="8" customFormat="1" x14ac:dyDescent="0.25">
      <c r="A47" s="218" t="s">
        <v>58</v>
      </c>
      <c r="B47" s="219" t="s">
        <v>270</v>
      </c>
      <c r="C47" s="220" t="s">
        <v>263</v>
      </c>
      <c r="D47" s="221"/>
      <c r="E47" s="18"/>
      <c r="F47" s="18"/>
      <c r="G47" s="221">
        <v>331.98129601500005</v>
      </c>
      <c r="H47" s="300">
        <v>2.9742257699999994</v>
      </c>
      <c r="I47" s="300"/>
      <c r="J47" s="300">
        <v>25.526990440000002</v>
      </c>
      <c r="K47" s="300"/>
      <c r="L47" s="300">
        <v>2.9998336400000007</v>
      </c>
      <c r="M47" s="300"/>
      <c r="N47" s="292">
        <v>2.46458435</v>
      </c>
      <c r="O47" s="293"/>
      <c r="P47" s="294">
        <f t="shared" ref="P47:P48" si="12">H47-J47-L47-N47</f>
        <v>-28.017182660000003</v>
      </c>
      <c r="Q47" s="290"/>
    </row>
    <row r="48" spans="1:17" s="8" customFormat="1" x14ac:dyDescent="0.25">
      <c r="A48" s="218" t="s">
        <v>59</v>
      </c>
      <c r="B48" s="219" t="s">
        <v>268</v>
      </c>
      <c r="C48" s="220" t="s">
        <v>263</v>
      </c>
      <c r="D48" s="221"/>
      <c r="E48" s="18"/>
      <c r="F48" s="18"/>
      <c r="G48" s="221">
        <v>0</v>
      </c>
      <c r="H48" s="300">
        <v>2.3266997300000001</v>
      </c>
      <c r="I48" s="300"/>
      <c r="J48" s="300">
        <v>2.2305846000000003</v>
      </c>
      <c r="K48" s="300"/>
      <c r="L48" s="300">
        <v>1.7951423700000004</v>
      </c>
      <c r="M48" s="300"/>
      <c r="N48" s="292">
        <v>1.8522591699999997</v>
      </c>
      <c r="O48" s="293"/>
      <c r="P48" s="294">
        <f t="shared" si="12"/>
        <v>-3.5512864100000003</v>
      </c>
      <c r="Q48" s="290"/>
    </row>
    <row r="49" spans="1:17" s="8" customFormat="1" x14ac:dyDescent="0.25">
      <c r="A49" s="222" t="s">
        <v>168</v>
      </c>
      <c r="B49" s="219" t="s">
        <v>269</v>
      </c>
      <c r="C49" s="220" t="s">
        <v>263</v>
      </c>
      <c r="D49" s="221"/>
      <c r="E49" s="18"/>
      <c r="F49" s="18"/>
      <c r="G49" s="221">
        <f t="shared" ref="G49:P49" si="13">G45-G46-G47-G48</f>
        <v>196.43243496054964</v>
      </c>
      <c r="H49" s="300">
        <f>H45-H46-H47-H48</f>
        <v>35.038448480000113</v>
      </c>
      <c r="I49" s="300">
        <f t="shared" si="13"/>
        <v>0</v>
      </c>
      <c r="J49" s="300">
        <f t="shared" si="13"/>
        <v>24.009530400000163</v>
      </c>
      <c r="K49" s="300">
        <f t="shared" si="13"/>
        <v>0</v>
      </c>
      <c r="L49" s="300">
        <f t="shared" si="13"/>
        <v>16.83261953000012</v>
      </c>
      <c r="M49" s="300">
        <f t="shared" si="13"/>
        <v>0</v>
      </c>
      <c r="N49" s="292">
        <f t="shared" si="13"/>
        <v>75.738914879999854</v>
      </c>
      <c r="O49" s="293">
        <f t="shared" si="13"/>
        <v>0</v>
      </c>
      <c r="P49" s="294">
        <f t="shared" si="13"/>
        <v>-81.542616330000172</v>
      </c>
      <c r="Q49" s="290"/>
    </row>
    <row r="50" spans="1:17" s="25" customFormat="1" x14ac:dyDescent="0.25">
      <c r="A50" s="223"/>
      <c r="B50" s="227" t="s">
        <v>15</v>
      </c>
      <c r="C50" s="225"/>
      <c r="D50" s="226"/>
      <c r="E50" s="18"/>
      <c r="F50" s="18"/>
      <c r="G50" s="262" t="s">
        <v>317</v>
      </c>
      <c r="H50" s="300" t="s">
        <v>317</v>
      </c>
      <c r="I50" s="300" t="s">
        <v>317</v>
      </c>
      <c r="J50" s="300" t="s">
        <v>317</v>
      </c>
      <c r="K50" s="300" t="s">
        <v>317</v>
      </c>
      <c r="L50" s="300" t="s">
        <v>317</v>
      </c>
      <c r="M50" s="300" t="s">
        <v>317</v>
      </c>
      <c r="N50" s="295" t="s">
        <v>317</v>
      </c>
      <c r="O50" s="296" t="s">
        <v>317</v>
      </c>
      <c r="P50" s="297" t="s">
        <v>317</v>
      </c>
      <c r="Q50" s="290"/>
    </row>
    <row r="51" spans="1:17" s="8" customFormat="1" x14ac:dyDescent="0.25">
      <c r="A51" s="218"/>
      <c r="B51" s="219" t="s">
        <v>271</v>
      </c>
      <c r="C51" s="220" t="s">
        <v>263</v>
      </c>
      <c r="D51" s="226"/>
      <c r="E51" s="12"/>
      <c r="F51" s="12"/>
      <c r="G51" s="262">
        <v>166.7971</v>
      </c>
      <c r="H51" s="300">
        <v>12.024659999999999</v>
      </c>
      <c r="I51" s="299"/>
      <c r="J51" s="299">
        <v>14.46759</v>
      </c>
      <c r="K51" s="299"/>
      <c r="L51" s="299">
        <v>23.638400000000001</v>
      </c>
      <c r="M51" s="299"/>
      <c r="N51" s="292">
        <v>79.318699999999993</v>
      </c>
      <c r="O51" s="293"/>
      <c r="P51" s="294">
        <f t="shared" ref="P51:P53" si="14">H51-J51-L51-N51</f>
        <v>-105.40002999999999</v>
      </c>
      <c r="Q51" s="290"/>
    </row>
    <row r="52" spans="1:17" s="8" customFormat="1" x14ac:dyDescent="0.25">
      <c r="A52" s="218"/>
      <c r="B52" s="219" t="s">
        <v>272</v>
      </c>
      <c r="C52" s="220" t="s">
        <v>263</v>
      </c>
      <c r="D52" s="226"/>
      <c r="E52" s="12"/>
      <c r="F52" s="12"/>
      <c r="G52" s="262">
        <v>0</v>
      </c>
      <c r="H52" s="299">
        <v>320.96762161000004</v>
      </c>
      <c r="I52" s="299"/>
      <c r="J52" s="299">
        <v>339.18375450999997</v>
      </c>
      <c r="K52" s="299"/>
      <c r="L52" s="299">
        <v>295.31980810000005</v>
      </c>
      <c r="M52" s="299"/>
      <c r="N52" s="292">
        <v>319.51027652999994</v>
      </c>
      <c r="O52" s="293"/>
      <c r="P52" s="294">
        <f t="shared" si="14"/>
        <v>-633.04621752999992</v>
      </c>
      <c r="Q52" s="290"/>
    </row>
    <row r="53" spans="1:17" s="25" customFormat="1" x14ac:dyDescent="0.25">
      <c r="A53" s="218"/>
      <c r="B53" s="219" t="s">
        <v>32</v>
      </c>
      <c r="C53" s="220" t="s">
        <v>263</v>
      </c>
      <c r="D53" s="226"/>
      <c r="E53" s="9"/>
      <c r="F53" s="9"/>
      <c r="G53" s="262">
        <v>249.34339351014367</v>
      </c>
      <c r="H53" s="291">
        <v>53.554474069999991</v>
      </c>
      <c r="I53" s="291"/>
      <c r="J53" s="291">
        <v>40.545751149999994</v>
      </c>
      <c r="K53" s="291"/>
      <c r="L53" s="291">
        <v>34.759612149999995</v>
      </c>
      <c r="M53" s="291"/>
      <c r="N53" s="295">
        <v>73.491528929999987</v>
      </c>
      <c r="O53" s="296"/>
      <c r="P53" s="297">
        <f t="shared" si="14"/>
        <v>-95.242418159999986</v>
      </c>
      <c r="Q53" s="290"/>
    </row>
    <row r="54" spans="1:17" s="25" customFormat="1" x14ac:dyDescent="0.25">
      <c r="A54" s="223" t="s">
        <v>60</v>
      </c>
      <c r="B54" s="224" t="s">
        <v>106</v>
      </c>
      <c r="C54" s="225" t="s">
        <v>263</v>
      </c>
      <c r="D54" s="226"/>
      <c r="E54" s="9"/>
      <c r="F54" s="9"/>
      <c r="G54" s="348">
        <f t="shared" ref="G54:P54" si="15">SUM(G55:G58)</f>
        <v>-165.49263176108201</v>
      </c>
      <c r="H54" s="291">
        <f t="shared" si="15"/>
        <v>-76.210802629152624</v>
      </c>
      <c r="I54" s="291">
        <f t="shared" si="15"/>
        <v>0</v>
      </c>
      <c r="J54" s="291">
        <f t="shared" si="15"/>
        <v>-161.626233761695</v>
      </c>
      <c r="K54" s="291">
        <f t="shared" si="15"/>
        <v>0</v>
      </c>
      <c r="L54" s="291">
        <f t="shared" si="15"/>
        <v>-42.76225292914171</v>
      </c>
      <c r="M54" s="291">
        <f t="shared" si="15"/>
        <v>0</v>
      </c>
      <c r="N54" s="295">
        <f t="shared" si="15"/>
        <v>-42.145468926200742</v>
      </c>
      <c r="O54" s="296">
        <f t="shared" si="15"/>
        <v>0</v>
      </c>
      <c r="P54" s="297">
        <f t="shared" si="15"/>
        <v>170.32315298788473</v>
      </c>
      <c r="Q54" s="290"/>
    </row>
    <row r="55" spans="1:17" s="25" customFormat="1" x14ac:dyDescent="0.25">
      <c r="A55" s="218" t="s">
        <v>45</v>
      </c>
      <c r="B55" s="219" t="s">
        <v>324</v>
      </c>
      <c r="C55" s="220" t="s">
        <v>263</v>
      </c>
      <c r="D55" s="221"/>
      <c r="E55" s="9"/>
      <c r="F55" s="9"/>
      <c r="G55" s="349">
        <f t="shared" ref="G55:P58" si="16">G19-G24</f>
        <v>-165.49263176090381</v>
      </c>
      <c r="H55" s="291">
        <f t="shared" si="16"/>
        <v>-156.32895800319602</v>
      </c>
      <c r="I55" s="291">
        <f t="shared" si="16"/>
        <v>0</v>
      </c>
      <c r="J55" s="291">
        <f t="shared" si="16"/>
        <v>-160.40819438916014</v>
      </c>
      <c r="K55" s="291">
        <f t="shared" si="16"/>
        <v>0</v>
      </c>
      <c r="L55" s="291">
        <f t="shared" si="16"/>
        <v>99.135309731099142</v>
      </c>
      <c r="M55" s="291">
        <f t="shared" si="16"/>
        <v>0</v>
      </c>
      <c r="N55" s="295">
        <f t="shared" si="16"/>
        <v>48.212688460259983</v>
      </c>
      <c r="O55" s="296">
        <f t="shared" si="16"/>
        <v>0</v>
      </c>
      <c r="P55" s="297">
        <f t="shared" si="16"/>
        <v>-143.26876180539512</v>
      </c>
      <c r="Q55" s="290"/>
    </row>
    <row r="56" spans="1:17" s="25" customFormat="1" x14ac:dyDescent="0.25">
      <c r="A56" s="218" t="s">
        <v>46</v>
      </c>
      <c r="B56" s="219" t="s">
        <v>325</v>
      </c>
      <c r="C56" s="220" t="s">
        <v>263</v>
      </c>
      <c r="D56" s="221"/>
      <c r="E56" s="12"/>
      <c r="F56" s="12"/>
      <c r="G56" s="349">
        <f t="shared" si="16"/>
        <v>-2.1599988464515718E-10</v>
      </c>
      <c r="H56" s="299">
        <f t="shared" si="16"/>
        <v>-2.014362033898303</v>
      </c>
      <c r="I56" s="299">
        <f t="shared" si="16"/>
        <v>0</v>
      </c>
      <c r="J56" s="299">
        <f t="shared" si="16"/>
        <v>-0.24663900847457598</v>
      </c>
      <c r="K56" s="299">
        <f t="shared" si="16"/>
        <v>0</v>
      </c>
      <c r="L56" s="299">
        <f t="shared" si="16"/>
        <v>-0.35553211132542395</v>
      </c>
      <c r="M56" s="299">
        <f t="shared" si="16"/>
        <v>0</v>
      </c>
      <c r="N56" s="295">
        <f t="shared" si="16"/>
        <v>-0.17225197020000005</v>
      </c>
      <c r="O56" s="296">
        <f t="shared" si="16"/>
        <v>0</v>
      </c>
      <c r="P56" s="297">
        <f t="shared" si="16"/>
        <v>-1.2399389438983031</v>
      </c>
      <c r="Q56" s="290"/>
    </row>
    <row r="57" spans="1:17" s="8" customFormat="1" x14ac:dyDescent="0.25">
      <c r="A57" s="222" t="s">
        <v>49</v>
      </c>
      <c r="B57" s="219" t="s">
        <v>326</v>
      </c>
      <c r="C57" s="220" t="s">
        <v>263</v>
      </c>
      <c r="D57" s="221"/>
      <c r="E57" s="12"/>
      <c r="F57" s="12"/>
      <c r="G57" s="221">
        <f t="shared" si="16"/>
        <v>0</v>
      </c>
      <c r="H57" s="299">
        <f t="shared" si="16"/>
        <v>81.064028458789153</v>
      </c>
      <c r="I57" s="299">
        <f t="shared" si="16"/>
        <v>0</v>
      </c>
      <c r="J57" s="299">
        <f t="shared" si="16"/>
        <v>-1.4201703179585934</v>
      </c>
      <c r="K57" s="299">
        <f t="shared" si="16"/>
        <v>0</v>
      </c>
      <c r="L57" s="299">
        <f t="shared" si="16"/>
        <v>-150.12402597264423</v>
      </c>
      <c r="M57" s="299">
        <f t="shared" si="16"/>
        <v>0</v>
      </c>
      <c r="N57" s="292">
        <f t="shared" si="16"/>
        <v>-84.309356725074281</v>
      </c>
      <c r="O57" s="293">
        <f t="shared" si="16"/>
        <v>0</v>
      </c>
      <c r="P57" s="294">
        <f t="shared" si="16"/>
        <v>316.91758147446626</v>
      </c>
      <c r="Q57" s="290"/>
    </row>
    <row r="58" spans="1:17" s="8" customFormat="1" x14ac:dyDescent="0.25">
      <c r="A58" s="222" t="s">
        <v>95</v>
      </c>
      <c r="B58" s="219" t="s">
        <v>31</v>
      </c>
      <c r="C58" s="220" t="s">
        <v>263</v>
      </c>
      <c r="D58" s="221"/>
      <c r="E58" s="12"/>
      <c r="F58" s="12"/>
      <c r="G58" s="221">
        <f t="shared" si="16"/>
        <v>3.7797320828758529E-11</v>
      </c>
      <c r="H58" s="299">
        <f t="shared" si="16"/>
        <v>1.0684889491525427</v>
      </c>
      <c r="I58" s="299">
        <f t="shared" si="16"/>
        <v>0</v>
      </c>
      <c r="J58" s="299">
        <f t="shared" si="16"/>
        <v>0.44876995389830565</v>
      </c>
      <c r="K58" s="299">
        <f t="shared" si="16"/>
        <v>0</v>
      </c>
      <c r="L58" s="299">
        <f t="shared" si="16"/>
        <v>8.5819954237288147</v>
      </c>
      <c r="M58" s="299">
        <f t="shared" si="16"/>
        <v>0</v>
      </c>
      <c r="N58" s="292">
        <f t="shared" si="16"/>
        <v>-5.8765486911864402</v>
      </c>
      <c r="O58" s="293">
        <f t="shared" si="16"/>
        <v>0</v>
      </c>
      <c r="P58" s="294">
        <f t="shared" si="16"/>
        <v>-2.0857277372881367</v>
      </c>
      <c r="Q58" s="290"/>
    </row>
    <row r="59" spans="1:17" s="8" customFormat="1" x14ac:dyDescent="0.25">
      <c r="A59" s="223" t="s">
        <v>61</v>
      </c>
      <c r="B59" s="224" t="s">
        <v>109</v>
      </c>
      <c r="C59" s="225" t="s">
        <v>263</v>
      </c>
      <c r="D59" s="226"/>
      <c r="E59" s="12"/>
      <c r="F59" s="12"/>
      <c r="G59" s="226">
        <f>G60-G66</f>
        <v>154.12061728045063</v>
      </c>
      <c r="H59" s="299">
        <f t="shared" ref="H59:P59" si="17">H60-H66</f>
        <v>-420.29183402000012</v>
      </c>
      <c r="I59" s="299">
        <f t="shared" si="17"/>
        <v>0</v>
      </c>
      <c r="J59" s="299">
        <f t="shared" si="17"/>
        <v>-102.8725874</v>
      </c>
      <c r="K59" s="299">
        <f t="shared" si="17"/>
        <v>0</v>
      </c>
      <c r="L59" s="299">
        <f t="shared" si="17"/>
        <v>-70.837209380000004</v>
      </c>
      <c r="M59" s="299">
        <f t="shared" si="17"/>
        <v>0</v>
      </c>
      <c r="N59" s="292">
        <f t="shared" si="17"/>
        <v>-256.70393503999998</v>
      </c>
      <c r="O59" s="293">
        <f t="shared" si="17"/>
        <v>0</v>
      </c>
      <c r="P59" s="294">
        <f t="shared" si="17"/>
        <v>10.121897799999857</v>
      </c>
      <c r="Q59" s="290"/>
    </row>
    <row r="60" spans="1:17" s="25" customFormat="1" x14ac:dyDescent="0.25">
      <c r="A60" s="223" t="s">
        <v>48</v>
      </c>
      <c r="B60" s="224" t="s">
        <v>101</v>
      </c>
      <c r="C60" s="225" t="s">
        <v>263</v>
      </c>
      <c r="D60" s="226"/>
      <c r="E60" s="12"/>
      <c r="F60" s="12"/>
      <c r="G60" s="226">
        <v>543.69299999999998</v>
      </c>
      <c r="H60" s="299">
        <v>170.80869924999999</v>
      </c>
      <c r="I60" s="299"/>
      <c r="J60" s="299">
        <v>5.4897309399999994</v>
      </c>
      <c r="K60" s="299"/>
      <c r="L60" s="299">
        <v>70.954642609999993</v>
      </c>
      <c r="M60" s="299"/>
      <c r="N60" s="295">
        <v>31.454427580000001</v>
      </c>
      <c r="O60" s="296"/>
      <c r="P60" s="297">
        <f t="shared" ref="P60:P63" si="18">H60-J60-L60-N60</f>
        <v>62.909898120000008</v>
      </c>
      <c r="Q60" s="290"/>
    </row>
    <row r="61" spans="1:17" s="8" customFormat="1" x14ac:dyDescent="0.25">
      <c r="A61" s="218" t="s">
        <v>45</v>
      </c>
      <c r="B61" s="219" t="s">
        <v>33</v>
      </c>
      <c r="C61" s="220" t="s">
        <v>263</v>
      </c>
      <c r="D61" s="221"/>
      <c r="E61" s="12"/>
      <c r="F61" s="12"/>
      <c r="G61" s="221">
        <v>0</v>
      </c>
      <c r="H61" s="299">
        <v>0</v>
      </c>
      <c r="I61" s="299"/>
      <c r="J61" s="299">
        <v>0</v>
      </c>
      <c r="K61" s="299"/>
      <c r="L61" s="299">
        <v>0</v>
      </c>
      <c r="M61" s="299"/>
      <c r="N61" s="292">
        <v>0</v>
      </c>
      <c r="O61" s="293"/>
      <c r="P61" s="294">
        <f t="shared" si="18"/>
        <v>0</v>
      </c>
      <c r="Q61" s="290"/>
    </row>
    <row r="62" spans="1:17" s="8" customFormat="1" x14ac:dyDescent="0.25">
      <c r="A62" s="218" t="s">
        <v>46</v>
      </c>
      <c r="B62" s="219" t="s">
        <v>34</v>
      </c>
      <c r="C62" s="220" t="s">
        <v>263</v>
      </c>
      <c r="D62" s="221"/>
      <c r="E62" s="12"/>
      <c r="F62" s="12"/>
      <c r="G62" s="221">
        <v>0</v>
      </c>
      <c r="H62" s="299">
        <v>9.59782957</v>
      </c>
      <c r="I62" s="299"/>
      <c r="J62" s="299">
        <v>0.34062472000000005</v>
      </c>
      <c r="K62" s="299"/>
      <c r="L62" s="299">
        <v>0.46542628000000003</v>
      </c>
      <c r="M62" s="299"/>
      <c r="N62" s="292">
        <v>0.54893716000000004</v>
      </c>
      <c r="O62" s="293"/>
      <c r="P62" s="294">
        <f t="shared" si="18"/>
        <v>8.2428414100000005</v>
      </c>
      <c r="Q62" s="290"/>
    </row>
    <row r="63" spans="1:17" s="8" customFormat="1" x14ac:dyDescent="0.25">
      <c r="A63" s="218" t="s">
        <v>49</v>
      </c>
      <c r="B63" s="219" t="s">
        <v>102</v>
      </c>
      <c r="C63" s="220" t="s">
        <v>263</v>
      </c>
      <c r="D63" s="221"/>
      <c r="E63" s="12"/>
      <c r="F63" s="12"/>
      <c r="G63" s="221">
        <v>543.69299999999998</v>
      </c>
      <c r="H63" s="299">
        <v>155.04459236</v>
      </c>
      <c r="I63" s="299"/>
      <c r="J63" s="299">
        <v>3.1846285999999999</v>
      </c>
      <c r="K63" s="299"/>
      <c r="L63" s="299">
        <v>58.595922879999996</v>
      </c>
      <c r="M63" s="299"/>
      <c r="N63" s="292">
        <v>30.021380489999999</v>
      </c>
      <c r="O63" s="293"/>
      <c r="P63" s="294">
        <f t="shared" si="18"/>
        <v>63.242660390000012</v>
      </c>
      <c r="Q63" s="290"/>
    </row>
    <row r="64" spans="1:17" s="8" customFormat="1" x14ac:dyDescent="0.25">
      <c r="A64" s="218"/>
      <c r="B64" s="219" t="s">
        <v>103</v>
      </c>
      <c r="C64" s="220" t="s">
        <v>263</v>
      </c>
      <c r="D64" s="221"/>
      <c r="E64" s="12"/>
      <c r="F64" s="12"/>
      <c r="G64" s="221">
        <v>543.69299999999998</v>
      </c>
      <c r="H64" s="299">
        <f t="shared" ref="H64:P64" si="19">H63</f>
        <v>155.04459236</v>
      </c>
      <c r="I64" s="299">
        <f t="shared" si="19"/>
        <v>0</v>
      </c>
      <c r="J64" s="299">
        <f t="shared" si="19"/>
        <v>3.1846285999999999</v>
      </c>
      <c r="K64" s="299">
        <f t="shared" si="19"/>
        <v>0</v>
      </c>
      <c r="L64" s="299">
        <f t="shared" si="19"/>
        <v>58.595922879999996</v>
      </c>
      <c r="M64" s="299">
        <f t="shared" si="19"/>
        <v>0</v>
      </c>
      <c r="N64" s="292">
        <f t="shared" si="19"/>
        <v>30.021380489999999</v>
      </c>
      <c r="O64" s="293">
        <f t="shared" si="19"/>
        <v>0</v>
      </c>
      <c r="P64" s="294">
        <f t="shared" si="19"/>
        <v>63.242660390000012</v>
      </c>
      <c r="Q64" s="290"/>
    </row>
    <row r="65" spans="1:17" s="8" customFormat="1" x14ac:dyDescent="0.25">
      <c r="A65" s="222" t="s">
        <v>95</v>
      </c>
      <c r="B65" s="219" t="s">
        <v>273</v>
      </c>
      <c r="C65" s="220" t="s">
        <v>263</v>
      </c>
      <c r="D65" s="221"/>
      <c r="E65" s="12"/>
      <c r="F65" s="12"/>
      <c r="G65" s="221">
        <f t="shared" ref="G65:P65" si="20">G60-G61-G62-G63</f>
        <v>0</v>
      </c>
      <c r="H65" s="299">
        <f t="shared" si="20"/>
        <v>6.1662773200000061</v>
      </c>
      <c r="I65" s="299">
        <f t="shared" si="20"/>
        <v>0</v>
      </c>
      <c r="J65" s="299">
        <f t="shared" si="20"/>
        <v>1.9644776199999994</v>
      </c>
      <c r="K65" s="299">
        <f t="shared" si="20"/>
        <v>0</v>
      </c>
      <c r="L65" s="299">
        <f t="shared" si="20"/>
        <v>11.893293449999994</v>
      </c>
      <c r="M65" s="299">
        <f t="shared" si="20"/>
        <v>0</v>
      </c>
      <c r="N65" s="292">
        <f t="shared" si="20"/>
        <v>0.88410993000000104</v>
      </c>
      <c r="O65" s="293">
        <f t="shared" si="20"/>
        <v>0</v>
      </c>
      <c r="P65" s="294">
        <f t="shared" si="20"/>
        <v>-8.5756036800000004</v>
      </c>
      <c r="Q65" s="290"/>
    </row>
    <row r="66" spans="1:17" s="25" customFormat="1" x14ac:dyDescent="0.25">
      <c r="A66" s="223" t="s">
        <v>50</v>
      </c>
      <c r="B66" s="224" t="s">
        <v>104</v>
      </c>
      <c r="C66" s="225" t="s">
        <v>263</v>
      </c>
      <c r="D66" s="226"/>
      <c r="E66" s="12"/>
      <c r="F66" s="12"/>
      <c r="G66" s="262">
        <v>389.57238271954935</v>
      </c>
      <c r="H66" s="299">
        <v>591.10053327000014</v>
      </c>
      <c r="I66" s="299"/>
      <c r="J66" s="299">
        <v>108.36231834</v>
      </c>
      <c r="K66" s="299"/>
      <c r="L66" s="299">
        <v>141.79185199</v>
      </c>
      <c r="M66" s="299"/>
      <c r="N66" s="295">
        <v>288.15836261999999</v>
      </c>
      <c r="O66" s="296"/>
      <c r="P66" s="297">
        <f t="shared" ref="P66:P69" si="21">H66-J66-L66-N66</f>
        <v>52.788000320000151</v>
      </c>
      <c r="Q66" s="290"/>
    </row>
    <row r="67" spans="1:17" s="25" customFormat="1" x14ac:dyDescent="0.25">
      <c r="A67" s="218" t="s">
        <v>51</v>
      </c>
      <c r="B67" s="219" t="s">
        <v>35</v>
      </c>
      <c r="C67" s="220" t="s">
        <v>263</v>
      </c>
      <c r="D67" s="221"/>
      <c r="E67" s="12"/>
      <c r="F67" s="12"/>
      <c r="G67" s="262">
        <v>1.4472774402194064</v>
      </c>
      <c r="H67" s="299">
        <v>0.49845529</v>
      </c>
      <c r="I67" s="299"/>
      <c r="J67" s="299">
        <v>0.366031</v>
      </c>
      <c r="K67" s="299"/>
      <c r="L67" s="299">
        <v>0.62011791999999999</v>
      </c>
      <c r="M67" s="299"/>
      <c r="N67" s="295">
        <v>0.47025269000000003</v>
      </c>
      <c r="O67" s="296"/>
      <c r="P67" s="297">
        <f t="shared" si="21"/>
        <v>-0.95794632000000002</v>
      </c>
      <c r="Q67" s="290"/>
    </row>
    <row r="68" spans="1:17" s="25" customFormat="1" x14ac:dyDescent="0.25">
      <c r="A68" s="218" t="s">
        <v>52</v>
      </c>
      <c r="B68" s="219" t="s">
        <v>36</v>
      </c>
      <c r="C68" s="220" t="s">
        <v>263</v>
      </c>
      <c r="D68" s="221"/>
      <c r="E68" s="12"/>
      <c r="F68" s="12"/>
      <c r="G68" s="262">
        <v>36.254071754000002</v>
      </c>
      <c r="H68" s="299">
        <v>6.6389667699999997</v>
      </c>
      <c r="I68" s="299"/>
      <c r="J68" s="299">
        <v>8.22020163</v>
      </c>
      <c r="K68" s="299"/>
      <c r="L68" s="299">
        <v>9.4550055900000007</v>
      </c>
      <c r="M68" s="299"/>
      <c r="N68" s="295">
        <v>7.4811737000000003</v>
      </c>
      <c r="O68" s="296"/>
      <c r="P68" s="297">
        <f t="shared" si="21"/>
        <v>-18.51741415</v>
      </c>
      <c r="Q68" s="290"/>
    </row>
    <row r="69" spans="1:17" s="25" customFormat="1" x14ac:dyDescent="0.25">
      <c r="A69" s="218" t="s">
        <v>64</v>
      </c>
      <c r="B69" s="219" t="s">
        <v>105</v>
      </c>
      <c r="C69" s="220" t="s">
        <v>263</v>
      </c>
      <c r="D69" s="221"/>
      <c r="E69" s="12"/>
      <c r="F69" s="12"/>
      <c r="G69" s="262">
        <v>334.36606352532999</v>
      </c>
      <c r="H69" s="299">
        <v>413.39317821999998</v>
      </c>
      <c r="I69" s="299"/>
      <c r="J69" s="299">
        <v>69.840321420000009</v>
      </c>
      <c r="K69" s="299"/>
      <c r="L69" s="299">
        <v>90.26408905000001</v>
      </c>
      <c r="M69" s="299"/>
      <c r="N69" s="295">
        <v>267.63798739999999</v>
      </c>
      <c r="O69" s="296"/>
      <c r="P69" s="297">
        <f t="shared" si="21"/>
        <v>-14.349219650000009</v>
      </c>
      <c r="Q69" s="290"/>
    </row>
    <row r="70" spans="1:17" s="8" customFormat="1" x14ac:dyDescent="0.25">
      <c r="A70" s="218"/>
      <c r="B70" s="219" t="s">
        <v>103</v>
      </c>
      <c r="C70" s="220" t="s">
        <v>263</v>
      </c>
      <c r="D70" s="221"/>
      <c r="E70" s="12"/>
      <c r="F70" s="12"/>
      <c r="G70" s="221">
        <f t="shared" ref="G70:P70" si="22">G69</f>
        <v>334.36606352532999</v>
      </c>
      <c r="H70" s="299">
        <f t="shared" si="22"/>
        <v>413.39317821999998</v>
      </c>
      <c r="I70" s="299">
        <f t="shared" si="22"/>
        <v>0</v>
      </c>
      <c r="J70" s="299">
        <f t="shared" si="22"/>
        <v>69.840321420000009</v>
      </c>
      <c r="K70" s="299">
        <f t="shared" si="22"/>
        <v>0</v>
      </c>
      <c r="L70" s="299">
        <f t="shared" si="22"/>
        <v>90.26408905000001</v>
      </c>
      <c r="M70" s="299">
        <f t="shared" si="22"/>
        <v>0</v>
      </c>
      <c r="N70" s="292">
        <f t="shared" si="22"/>
        <v>267.63798739999999</v>
      </c>
      <c r="O70" s="293">
        <f t="shared" si="22"/>
        <v>0</v>
      </c>
      <c r="P70" s="294">
        <f t="shared" si="22"/>
        <v>-14.349219650000009</v>
      </c>
      <c r="Q70" s="290"/>
    </row>
    <row r="71" spans="1:17" s="8" customFormat="1" x14ac:dyDescent="0.25">
      <c r="A71" s="222" t="s">
        <v>135</v>
      </c>
      <c r="B71" s="219" t="s">
        <v>274</v>
      </c>
      <c r="C71" s="220" t="s">
        <v>263</v>
      </c>
      <c r="D71" s="221"/>
      <c r="E71" s="12"/>
      <c r="F71" s="12"/>
      <c r="G71" s="221">
        <f t="shared" ref="G71:P71" si="23">G66-G67-G68-G69</f>
        <v>17.504969999999958</v>
      </c>
      <c r="H71" s="299">
        <f t="shared" si="23"/>
        <v>170.5699329900001</v>
      </c>
      <c r="I71" s="299">
        <f t="shared" si="23"/>
        <v>0</v>
      </c>
      <c r="J71" s="299">
        <f t="shared" si="23"/>
        <v>29.93576428999998</v>
      </c>
      <c r="K71" s="299">
        <f t="shared" si="23"/>
        <v>0</v>
      </c>
      <c r="L71" s="299">
        <f t="shared" si="23"/>
        <v>41.452639429999962</v>
      </c>
      <c r="M71" s="299">
        <f t="shared" si="23"/>
        <v>0</v>
      </c>
      <c r="N71" s="292">
        <f t="shared" si="23"/>
        <v>12.568948830000011</v>
      </c>
      <c r="O71" s="293">
        <f t="shared" si="23"/>
        <v>0</v>
      </c>
      <c r="P71" s="294">
        <f t="shared" si="23"/>
        <v>86.612580440000158</v>
      </c>
      <c r="Q71" s="290"/>
    </row>
    <row r="72" spans="1:17" s="25" customFormat="1" x14ac:dyDescent="0.25">
      <c r="A72" s="223" t="s">
        <v>62</v>
      </c>
      <c r="B72" s="224" t="s">
        <v>108</v>
      </c>
      <c r="C72" s="225" t="s">
        <v>263</v>
      </c>
      <c r="D72" s="226"/>
      <c r="E72" s="12"/>
      <c r="F72" s="12"/>
      <c r="G72" s="348">
        <f t="shared" ref="G72:P72" si="24">G54+G59</f>
        <v>-11.372014480631378</v>
      </c>
      <c r="H72" s="299">
        <f t="shared" si="24"/>
        <v>-496.50263664915275</v>
      </c>
      <c r="I72" s="299">
        <f t="shared" si="24"/>
        <v>0</v>
      </c>
      <c r="J72" s="299">
        <f t="shared" si="24"/>
        <v>-264.49882116169499</v>
      </c>
      <c r="K72" s="299">
        <f t="shared" si="24"/>
        <v>0</v>
      </c>
      <c r="L72" s="299">
        <f t="shared" si="24"/>
        <v>-113.59946230914171</v>
      </c>
      <c r="M72" s="299">
        <f t="shared" si="24"/>
        <v>0</v>
      </c>
      <c r="N72" s="295">
        <f t="shared" si="24"/>
        <v>-298.84940396620073</v>
      </c>
      <c r="O72" s="296">
        <f t="shared" si="24"/>
        <v>0</v>
      </c>
      <c r="P72" s="297">
        <f t="shared" si="24"/>
        <v>180.44505078788458</v>
      </c>
      <c r="Q72" s="290"/>
    </row>
    <row r="73" spans="1:17" s="8" customFormat="1" x14ac:dyDescent="0.25">
      <c r="A73" s="218" t="s">
        <v>45</v>
      </c>
      <c r="B73" s="219" t="s">
        <v>327</v>
      </c>
      <c r="C73" s="220" t="s">
        <v>263</v>
      </c>
      <c r="D73" s="226"/>
      <c r="E73" s="12"/>
      <c r="F73" s="12"/>
      <c r="G73" s="348">
        <v>-345.95128439108692</v>
      </c>
      <c r="H73" s="299">
        <v>-312.80146551811134</v>
      </c>
      <c r="I73" s="299"/>
      <c r="J73" s="299">
        <v>-196.62508896916012</v>
      </c>
      <c r="K73" s="299"/>
      <c r="L73" s="299">
        <v>59.966266521098987</v>
      </c>
      <c r="M73" s="299"/>
      <c r="N73" s="292">
        <v>29.125360330259976</v>
      </c>
      <c r="O73" s="293"/>
      <c r="P73" s="294">
        <f t="shared" ref="P73:P81" si="25">H73-J73-L73-N73</f>
        <v>-205.26800340031019</v>
      </c>
      <c r="Q73" s="290"/>
    </row>
    <row r="74" spans="1:17" s="8" customFormat="1" x14ac:dyDescent="0.25">
      <c r="A74" s="218" t="s">
        <v>46</v>
      </c>
      <c r="B74" s="219" t="s">
        <v>328</v>
      </c>
      <c r="C74" s="220" t="s">
        <v>263</v>
      </c>
      <c r="D74" s="226"/>
      <c r="E74" s="12"/>
      <c r="F74" s="12"/>
      <c r="G74" s="348">
        <v>-2.1599998945021069E-10</v>
      </c>
      <c r="H74" s="299">
        <v>-2.0143620338983017</v>
      </c>
      <c r="I74" s="299"/>
      <c r="J74" s="299">
        <v>-0.24663900847457601</v>
      </c>
      <c r="K74" s="299"/>
      <c r="L74" s="299">
        <v>-0.35553211132542389</v>
      </c>
      <c r="M74" s="299"/>
      <c r="N74" s="292">
        <v>-0.17225197020000008</v>
      </c>
      <c r="O74" s="293"/>
      <c r="P74" s="294">
        <f t="shared" si="25"/>
        <v>-1.2399389438983017</v>
      </c>
      <c r="Q74" s="290"/>
    </row>
    <row r="75" spans="1:17" s="25" customFormat="1" x14ac:dyDescent="0.25">
      <c r="A75" s="222" t="s">
        <v>49</v>
      </c>
      <c r="B75" s="219" t="s">
        <v>329</v>
      </c>
      <c r="C75" s="220" t="s">
        <v>263</v>
      </c>
      <c r="D75" s="226"/>
      <c r="E75" s="12"/>
      <c r="F75" s="12"/>
      <c r="G75" s="348">
        <v>334.5792699106338</v>
      </c>
      <c r="H75" s="299">
        <v>-182.44601090121083</v>
      </c>
      <c r="I75" s="299"/>
      <c r="J75" s="299">
        <v>-66.707646657958577</v>
      </c>
      <c r="K75" s="299"/>
      <c r="L75" s="299">
        <v>-181.6022598726442</v>
      </c>
      <c r="M75" s="299"/>
      <c r="N75" s="295">
        <v>-318.89144279507423</v>
      </c>
      <c r="O75" s="296"/>
      <c r="P75" s="297">
        <f t="shared" si="25"/>
        <v>384.75533842446617</v>
      </c>
      <c r="Q75" s="290"/>
    </row>
    <row r="76" spans="1:17" s="8" customFormat="1" x14ac:dyDescent="0.25">
      <c r="A76" s="222" t="s">
        <v>95</v>
      </c>
      <c r="B76" s="219" t="s">
        <v>276</v>
      </c>
      <c r="C76" s="220" t="s">
        <v>263</v>
      </c>
      <c r="D76" s="226"/>
      <c r="E76" s="12"/>
      <c r="F76" s="12"/>
      <c r="G76" s="348">
        <v>3.77985998056829E-11</v>
      </c>
      <c r="H76" s="299">
        <v>0.75920179915254371</v>
      </c>
      <c r="I76" s="299"/>
      <c r="J76" s="299">
        <v>-0.91944652610169497</v>
      </c>
      <c r="K76" s="299"/>
      <c r="L76" s="299">
        <v>8.3920631537288148</v>
      </c>
      <c r="M76" s="299"/>
      <c r="N76" s="292">
        <v>-8.9110695311864401</v>
      </c>
      <c r="O76" s="293"/>
      <c r="P76" s="294">
        <f t="shared" si="25"/>
        <v>2.1976547027118638</v>
      </c>
      <c r="Q76" s="290"/>
    </row>
    <row r="77" spans="1:17" s="8" customFormat="1" ht="25.5" x14ac:dyDescent="0.25">
      <c r="A77" s="223" t="s">
        <v>63</v>
      </c>
      <c r="B77" s="224" t="s">
        <v>110</v>
      </c>
      <c r="C77" s="225" t="s">
        <v>263</v>
      </c>
      <c r="D77" s="226"/>
      <c r="E77" s="12"/>
      <c r="F77" s="12"/>
      <c r="G77" s="348">
        <f t="shared" ref="G77:P77" si="26">SUM(G78:G81)</f>
        <v>-2.2744028961262619</v>
      </c>
      <c r="H77" s="299">
        <f t="shared" si="26"/>
        <v>-56.616636700000001</v>
      </c>
      <c r="I77" s="299">
        <f t="shared" si="26"/>
        <v>0</v>
      </c>
      <c r="J77" s="299">
        <f t="shared" si="26"/>
        <v>-18.820560472338876</v>
      </c>
      <c r="K77" s="299">
        <f t="shared" si="26"/>
        <v>0</v>
      </c>
      <c r="L77" s="299">
        <f t="shared" si="26"/>
        <v>-26.433171527661095</v>
      </c>
      <c r="M77" s="299">
        <f t="shared" si="26"/>
        <v>0</v>
      </c>
      <c r="N77" s="292">
        <f t="shared" si="26"/>
        <v>-56.771999999999998</v>
      </c>
      <c r="O77" s="293">
        <f t="shared" si="26"/>
        <v>0</v>
      </c>
      <c r="P77" s="294">
        <f t="shared" si="26"/>
        <v>45.409095299999969</v>
      </c>
      <c r="Q77" s="290"/>
    </row>
    <row r="78" spans="1:17" s="8" customFormat="1" x14ac:dyDescent="0.25">
      <c r="A78" s="218" t="s">
        <v>45</v>
      </c>
      <c r="B78" s="219" t="s">
        <v>330</v>
      </c>
      <c r="C78" s="220" t="s">
        <v>263</v>
      </c>
      <c r="D78" s="221"/>
      <c r="E78" s="12"/>
      <c r="F78" s="12"/>
      <c r="G78" s="300">
        <v>-69.190256878217383</v>
      </c>
      <c r="H78" s="299">
        <v>0</v>
      </c>
      <c r="I78" s="299"/>
      <c r="J78" s="299">
        <v>-18.573921463864298</v>
      </c>
      <c r="K78" s="299"/>
      <c r="L78" s="299">
        <v>-26.077639619725502</v>
      </c>
      <c r="M78" s="299"/>
      <c r="N78" s="292">
        <v>-56.599748026579661</v>
      </c>
      <c r="O78" s="293"/>
      <c r="P78" s="294">
        <f t="shared" si="25"/>
        <v>101.25130911016946</v>
      </c>
      <c r="Q78" s="290"/>
    </row>
    <row r="79" spans="1:17" s="8" customFormat="1" x14ac:dyDescent="0.25">
      <c r="A79" s="218" t="s">
        <v>46</v>
      </c>
      <c r="B79" s="219" t="s">
        <v>331</v>
      </c>
      <c r="C79" s="220" t="s">
        <v>263</v>
      </c>
      <c r="D79" s="221"/>
      <c r="E79" s="78"/>
      <c r="F79" s="78"/>
      <c r="G79" s="300">
        <v>-4.319999789004214E-11</v>
      </c>
      <c r="H79" s="301">
        <v>-2.0143620000000002</v>
      </c>
      <c r="I79" s="301"/>
      <c r="J79" s="301">
        <v>-0.24663900847457601</v>
      </c>
      <c r="K79" s="301"/>
      <c r="L79" s="301">
        <v>-0.35553190793559297</v>
      </c>
      <c r="M79" s="301"/>
      <c r="N79" s="302">
        <v>-0.17225197342033899</v>
      </c>
      <c r="O79" s="303"/>
      <c r="P79" s="304">
        <f t="shared" si="25"/>
        <v>-1.2399391101694923</v>
      </c>
      <c r="Q79" s="290"/>
    </row>
    <row r="80" spans="1:17" s="25" customFormat="1" x14ac:dyDescent="0.25">
      <c r="A80" s="222" t="s">
        <v>49</v>
      </c>
      <c r="B80" s="219" t="s">
        <v>332</v>
      </c>
      <c r="C80" s="220" t="s">
        <v>263</v>
      </c>
      <c r="D80" s="221"/>
      <c r="E80" s="12"/>
      <c r="F80" s="12"/>
      <c r="G80" s="300">
        <v>66.915853982126762</v>
      </c>
      <c r="H80" s="299">
        <v>-54.602274700000002</v>
      </c>
      <c r="I80" s="299"/>
      <c r="J80" s="299">
        <v>0</v>
      </c>
      <c r="K80" s="299"/>
      <c r="L80" s="299">
        <v>0</v>
      </c>
      <c r="M80" s="299"/>
      <c r="N80" s="295">
        <v>0</v>
      </c>
      <c r="O80" s="296"/>
      <c r="P80" s="297">
        <f t="shared" si="25"/>
        <v>-54.602274700000002</v>
      </c>
      <c r="Q80" s="290"/>
    </row>
    <row r="81" spans="1:17" s="8" customFormat="1" x14ac:dyDescent="0.25">
      <c r="A81" s="222" t="s">
        <v>95</v>
      </c>
      <c r="B81" s="219" t="s">
        <v>38</v>
      </c>
      <c r="C81" s="220" t="s">
        <v>263</v>
      </c>
      <c r="D81" s="221"/>
      <c r="E81" s="12"/>
      <c r="F81" s="12"/>
      <c r="G81" s="300">
        <v>7.5597199611365806E-12</v>
      </c>
      <c r="H81" s="299">
        <v>0</v>
      </c>
      <c r="I81" s="299"/>
      <c r="J81" s="299">
        <v>0</v>
      </c>
      <c r="K81" s="299"/>
      <c r="L81" s="299">
        <v>0</v>
      </c>
      <c r="M81" s="299"/>
      <c r="N81" s="292">
        <v>0</v>
      </c>
      <c r="O81" s="293"/>
      <c r="P81" s="294">
        <f t="shared" si="25"/>
        <v>0</v>
      </c>
      <c r="Q81" s="290"/>
    </row>
    <row r="82" spans="1:17" s="8" customFormat="1" x14ac:dyDescent="0.25">
      <c r="A82" s="223" t="s">
        <v>65</v>
      </c>
      <c r="B82" s="224" t="s">
        <v>111</v>
      </c>
      <c r="C82" s="225" t="s">
        <v>263</v>
      </c>
      <c r="D82" s="226"/>
      <c r="E82" s="12"/>
      <c r="F82" s="12"/>
      <c r="G82" s="348">
        <f t="shared" ref="G82:P82" si="27">G72-G77</f>
        <v>-9.0976115845051169</v>
      </c>
      <c r="H82" s="299">
        <f t="shared" si="27"/>
        <v>-439.88599994915273</v>
      </c>
      <c r="I82" s="299">
        <f t="shared" si="27"/>
        <v>0</v>
      </c>
      <c r="J82" s="299">
        <f t="shared" si="27"/>
        <v>-245.67826068935611</v>
      </c>
      <c r="K82" s="299">
        <f t="shared" si="27"/>
        <v>0</v>
      </c>
      <c r="L82" s="299">
        <f t="shared" si="27"/>
        <v>-87.166290781480626</v>
      </c>
      <c r="M82" s="299">
        <f t="shared" si="27"/>
        <v>0</v>
      </c>
      <c r="N82" s="292">
        <f t="shared" si="27"/>
        <v>-242.07740396620073</v>
      </c>
      <c r="O82" s="293">
        <f t="shared" si="27"/>
        <v>0</v>
      </c>
      <c r="P82" s="294">
        <f t="shared" si="27"/>
        <v>135.03595548788462</v>
      </c>
      <c r="Q82" s="290"/>
    </row>
    <row r="83" spans="1:17" s="25" customFormat="1" x14ac:dyDescent="0.25">
      <c r="A83" s="218" t="s">
        <v>45</v>
      </c>
      <c r="B83" s="219" t="s">
        <v>333</v>
      </c>
      <c r="C83" s="220" t="s">
        <v>263</v>
      </c>
      <c r="D83" s="221"/>
      <c r="E83" s="12"/>
      <c r="F83" s="12"/>
      <c r="G83" s="349">
        <f>G73-G78</f>
        <v>-276.76102751286953</v>
      </c>
      <c r="H83" s="299">
        <f t="shared" ref="H83:P83" si="28">H73-H78</f>
        <v>-312.80146551811134</v>
      </c>
      <c r="I83" s="299">
        <f t="shared" si="28"/>
        <v>0</v>
      </c>
      <c r="J83" s="299">
        <f t="shared" si="28"/>
        <v>-178.05116750529581</v>
      </c>
      <c r="K83" s="299">
        <f t="shared" si="28"/>
        <v>0</v>
      </c>
      <c r="L83" s="299">
        <f t="shared" si="28"/>
        <v>86.04390614082449</v>
      </c>
      <c r="M83" s="299">
        <f t="shared" si="28"/>
        <v>0</v>
      </c>
      <c r="N83" s="295">
        <f t="shared" si="28"/>
        <v>85.725108356839641</v>
      </c>
      <c r="O83" s="296">
        <f t="shared" si="28"/>
        <v>0</v>
      </c>
      <c r="P83" s="297">
        <f t="shared" si="28"/>
        <v>-306.51931251047966</v>
      </c>
      <c r="Q83" s="290"/>
    </row>
    <row r="84" spans="1:17" s="25" customFormat="1" x14ac:dyDescent="0.25">
      <c r="A84" s="218" t="s">
        <v>46</v>
      </c>
      <c r="B84" s="219" t="s">
        <v>334</v>
      </c>
      <c r="C84" s="220" t="s">
        <v>263</v>
      </c>
      <c r="D84" s="221"/>
      <c r="E84" s="12"/>
      <c r="F84" s="12"/>
      <c r="G84" s="349">
        <f t="shared" ref="G84:P86" si="29">G74-G79</f>
        <v>-1.7279999156016856E-10</v>
      </c>
      <c r="H84" s="299">
        <f t="shared" si="29"/>
        <v>-3.3898301499135641E-8</v>
      </c>
      <c r="I84" s="299">
        <f t="shared" si="29"/>
        <v>0</v>
      </c>
      <c r="J84" s="299">
        <f t="shared" si="29"/>
        <v>0</v>
      </c>
      <c r="K84" s="299">
        <f t="shared" si="29"/>
        <v>0</v>
      </c>
      <c r="L84" s="299">
        <f t="shared" si="29"/>
        <v>-2.0338983092171858E-7</v>
      </c>
      <c r="M84" s="299">
        <f t="shared" si="29"/>
        <v>0</v>
      </c>
      <c r="N84" s="295">
        <f t="shared" si="29"/>
        <v>3.2203389122020809E-9</v>
      </c>
      <c r="O84" s="296">
        <f t="shared" si="29"/>
        <v>0</v>
      </c>
      <c r="P84" s="297">
        <f t="shared" si="29"/>
        <v>1.6627119059364759E-7</v>
      </c>
      <c r="Q84" s="290"/>
    </row>
    <row r="85" spans="1:17" s="25" customFormat="1" x14ac:dyDescent="0.25">
      <c r="A85" s="222" t="s">
        <v>49</v>
      </c>
      <c r="B85" s="219" t="s">
        <v>335</v>
      </c>
      <c r="C85" s="220" t="s">
        <v>263</v>
      </c>
      <c r="D85" s="221"/>
      <c r="E85" s="12"/>
      <c r="F85" s="12"/>
      <c r="G85" s="349">
        <f t="shared" si="29"/>
        <v>267.66341592850705</v>
      </c>
      <c r="H85" s="299">
        <f t="shared" si="29"/>
        <v>-127.84373620121082</v>
      </c>
      <c r="I85" s="299">
        <f t="shared" si="29"/>
        <v>0</v>
      </c>
      <c r="J85" s="299">
        <f t="shared" si="29"/>
        <v>-66.707646657958577</v>
      </c>
      <c r="K85" s="299">
        <f t="shared" si="29"/>
        <v>0</v>
      </c>
      <c r="L85" s="299">
        <f t="shared" si="29"/>
        <v>-181.6022598726442</v>
      </c>
      <c r="M85" s="299">
        <f t="shared" si="29"/>
        <v>0</v>
      </c>
      <c r="N85" s="295">
        <f t="shared" si="29"/>
        <v>-318.89144279507423</v>
      </c>
      <c r="O85" s="296">
        <f t="shared" si="29"/>
        <v>0</v>
      </c>
      <c r="P85" s="297">
        <f t="shared" si="29"/>
        <v>439.35761312446618</v>
      </c>
      <c r="Q85" s="290"/>
    </row>
    <row r="86" spans="1:17" s="25" customFormat="1" x14ac:dyDescent="0.25">
      <c r="A86" s="222" t="s">
        <v>95</v>
      </c>
      <c r="B86" s="219" t="s">
        <v>113</v>
      </c>
      <c r="C86" s="220" t="s">
        <v>263</v>
      </c>
      <c r="D86" s="221"/>
      <c r="E86" s="12"/>
      <c r="F86" s="12"/>
      <c r="G86" s="349">
        <f t="shared" si="29"/>
        <v>3.0238879844546322E-11</v>
      </c>
      <c r="H86" s="299">
        <f t="shared" si="29"/>
        <v>0.75920179915254371</v>
      </c>
      <c r="I86" s="299">
        <f t="shared" si="29"/>
        <v>0</v>
      </c>
      <c r="J86" s="299">
        <f t="shared" si="29"/>
        <v>-0.91944652610169497</v>
      </c>
      <c r="K86" s="299">
        <f t="shared" si="29"/>
        <v>0</v>
      </c>
      <c r="L86" s="299">
        <f t="shared" si="29"/>
        <v>8.3920631537288148</v>
      </c>
      <c r="M86" s="299">
        <f t="shared" si="29"/>
        <v>0</v>
      </c>
      <c r="N86" s="295">
        <f t="shared" si="29"/>
        <v>-8.9110695311864401</v>
      </c>
      <c r="O86" s="296">
        <f t="shared" si="29"/>
        <v>0</v>
      </c>
      <c r="P86" s="297">
        <f t="shared" si="29"/>
        <v>2.1976547027118638</v>
      </c>
      <c r="Q86" s="290"/>
    </row>
    <row r="87" spans="1:17" s="25" customFormat="1" x14ac:dyDescent="0.25">
      <c r="A87" s="223" t="s">
        <v>66</v>
      </c>
      <c r="B87" s="224" t="s">
        <v>39</v>
      </c>
      <c r="C87" s="225" t="s">
        <v>263</v>
      </c>
      <c r="D87" s="226"/>
      <c r="E87" s="12"/>
      <c r="F87" s="12"/>
      <c r="G87" s="348">
        <f t="shared" ref="G87:P87" si="30">G82</f>
        <v>-9.0976115845051169</v>
      </c>
      <c r="H87" s="299">
        <f t="shared" si="30"/>
        <v>-439.88599994915273</v>
      </c>
      <c r="I87" s="299">
        <f t="shared" si="30"/>
        <v>0</v>
      </c>
      <c r="J87" s="299">
        <f t="shared" si="30"/>
        <v>-245.67826068935611</v>
      </c>
      <c r="K87" s="299">
        <f t="shared" si="30"/>
        <v>0</v>
      </c>
      <c r="L87" s="299">
        <f t="shared" si="30"/>
        <v>-87.166290781480626</v>
      </c>
      <c r="M87" s="299">
        <f t="shared" si="30"/>
        <v>0</v>
      </c>
      <c r="N87" s="295">
        <f t="shared" si="30"/>
        <v>-242.07740396620073</v>
      </c>
      <c r="O87" s="296">
        <f t="shared" si="30"/>
        <v>0</v>
      </c>
      <c r="P87" s="297">
        <f t="shared" si="30"/>
        <v>135.03595548788462</v>
      </c>
      <c r="Q87" s="290"/>
    </row>
    <row r="88" spans="1:17" s="25" customFormat="1" x14ac:dyDescent="0.25">
      <c r="A88" s="218" t="s">
        <v>48</v>
      </c>
      <c r="B88" s="219" t="s">
        <v>40</v>
      </c>
      <c r="C88" s="220" t="s">
        <v>263</v>
      </c>
      <c r="D88" s="221"/>
      <c r="E88" s="12"/>
      <c r="F88" s="12"/>
      <c r="G88" s="329">
        <v>0</v>
      </c>
      <c r="H88" s="299">
        <v>0</v>
      </c>
      <c r="I88" s="299">
        <v>0</v>
      </c>
      <c r="J88" s="299">
        <v>0</v>
      </c>
      <c r="K88" s="299">
        <v>0</v>
      </c>
      <c r="L88" s="299">
        <v>0</v>
      </c>
      <c r="M88" s="299">
        <v>0</v>
      </c>
      <c r="N88" s="295">
        <v>0</v>
      </c>
      <c r="O88" s="296">
        <v>0</v>
      </c>
      <c r="P88" s="297">
        <v>0</v>
      </c>
      <c r="Q88" s="290"/>
    </row>
    <row r="89" spans="1:17" s="25" customFormat="1" x14ac:dyDescent="0.25">
      <c r="A89" s="218" t="s">
        <v>50</v>
      </c>
      <c r="B89" s="219" t="s">
        <v>41</v>
      </c>
      <c r="C89" s="220" t="s">
        <v>263</v>
      </c>
      <c r="D89" s="221"/>
      <c r="E89" s="12"/>
      <c r="F89" s="12"/>
      <c r="G89" s="329">
        <v>0</v>
      </c>
      <c r="H89" s="299">
        <v>0</v>
      </c>
      <c r="I89" s="299">
        <v>0</v>
      </c>
      <c r="J89" s="299">
        <v>0</v>
      </c>
      <c r="K89" s="299">
        <v>0</v>
      </c>
      <c r="L89" s="299">
        <v>0</v>
      </c>
      <c r="M89" s="299">
        <v>0</v>
      </c>
      <c r="N89" s="295">
        <v>0</v>
      </c>
      <c r="O89" s="296">
        <v>0</v>
      </c>
      <c r="P89" s="297">
        <v>0</v>
      </c>
      <c r="Q89" s="290"/>
    </row>
    <row r="90" spans="1:17" s="25" customFormat="1" x14ac:dyDescent="0.25">
      <c r="A90" s="218" t="s">
        <v>53</v>
      </c>
      <c r="B90" s="219" t="s">
        <v>42</v>
      </c>
      <c r="C90" s="220" t="s">
        <v>263</v>
      </c>
      <c r="D90" s="221"/>
      <c r="E90" s="12"/>
      <c r="F90" s="12"/>
      <c r="G90" s="329">
        <v>0</v>
      </c>
      <c r="H90" s="299">
        <v>0</v>
      </c>
      <c r="I90" s="299">
        <v>0</v>
      </c>
      <c r="J90" s="299">
        <v>0</v>
      </c>
      <c r="K90" s="299">
        <v>0</v>
      </c>
      <c r="L90" s="299">
        <v>0</v>
      </c>
      <c r="M90" s="299">
        <v>0</v>
      </c>
      <c r="N90" s="295">
        <v>0</v>
      </c>
      <c r="O90" s="296">
        <v>0</v>
      </c>
      <c r="P90" s="297">
        <v>0</v>
      </c>
      <c r="Q90" s="290"/>
    </row>
    <row r="91" spans="1:17" s="25" customFormat="1" ht="16.5" thickBot="1" x14ac:dyDescent="0.3">
      <c r="A91" s="271" t="s">
        <v>54</v>
      </c>
      <c r="B91" s="242" t="s">
        <v>43</v>
      </c>
      <c r="C91" s="272" t="s">
        <v>263</v>
      </c>
      <c r="D91" s="241"/>
      <c r="E91" s="78"/>
      <c r="F91" s="78"/>
      <c r="G91" s="350">
        <v>-9.0976115845051169</v>
      </c>
      <c r="H91" s="301">
        <v>0</v>
      </c>
      <c r="I91" s="301">
        <v>0</v>
      </c>
      <c r="J91" s="301">
        <v>0</v>
      </c>
      <c r="K91" s="301">
        <v>0</v>
      </c>
      <c r="L91" s="301">
        <v>0</v>
      </c>
      <c r="M91" s="301">
        <v>0</v>
      </c>
      <c r="N91" s="305">
        <v>0</v>
      </c>
      <c r="O91" s="306">
        <v>0</v>
      </c>
      <c r="P91" s="307">
        <v>0</v>
      </c>
      <c r="Q91" s="290"/>
    </row>
    <row r="92" spans="1:17" s="25" customFormat="1" ht="25.5" x14ac:dyDescent="0.25">
      <c r="A92" s="228">
        <v>1</v>
      </c>
      <c r="B92" s="229" t="s">
        <v>114</v>
      </c>
      <c r="C92" s="230" t="s">
        <v>263</v>
      </c>
      <c r="D92" s="231"/>
      <c r="E92" s="35"/>
      <c r="F92" s="35"/>
      <c r="G92" s="231">
        <f t="shared" ref="G92:P92" si="31">G93+G94+G95+G96</f>
        <v>3882.4174981599031</v>
      </c>
      <c r="H92" s="308">
        <f t="shared" si="31"/>
        <v>976.99850000000015</v>
      </c>
      <c r="I92" s="308">
        <f t="shared" si="31"/>
        <v>0</v>
      </c>
      <c r="J92" s="308">
        <f t="shared" si="31"/>
        <v>0</v>
      </c>
      <c r="K92" s="308">
        <f t="shared" si="31"/>
        <v>0</v>
      </c>
      <c r="L92" s="308">
        <f t="shared" si="31"/>
        <v>0</v>
      </c>
      <c r="M92" s="308">
        <f t="shared" si="31"/>
        <v>0</v>
      </c>
      <c r="N92" s="309">
        <f t="shared" si="31"/>
        <v>0</v>
      </c>
      <c r="O92" s="310">
        <f t="shared" si="31"/>
        <v>0</v>
      </c>
      <c r="P92" s="311">
        <f t="shared" si="31"/>
        <v>976.99850000000015</v>
      </c>
      <c r="Q92" s="290"/>
    </row>
    <row r="93" spans="1:17" s="25" customFormat="1" x14ac:dyDescent="0.25">
      <c r="A93" s="218" t="s">
        <v>45</v>
      </c>
      <c r="B93" s="219" t="s">
        <v>336</v>
      </c>
      <c r="C93" s="220" t="s">
        <v>263</v>
      </c>
      <c r="D93" s="221"/>
      <c r="E93" s="12"/>
      <c r="F93" s="12"/>
      <c r="G93" s="233">
        <v>3304.5429129688932</v>
      </c>
      <c r="H93" s="299">
        <v>16.823900000000002</v>
      </c>
      <c r="I93" s="299"/>
      <c r="J93" s="299"/>
      <c r="K93" s="299"/>
      <c r="L93" s="299"/>
      <c r="M93" s="299"/>
      <c r="N93" s="295"/>
      <c r="O93" s="296"/>
      <c r="P93" s="297">
        <f t="shared" ref="P93:P99" si="32">H93-J93-L93-N93</f>
        <v>16.823900000000002</v>
      </c>
      <c r="Q93" s="290"/>
    </row>
    <row r="94" spans="1:17" s="25" customFormat="1" x14ac:dyDescent="0.25">
      <c r="A94" s="218"/>
      <c r="B94" s="219" t="s">
        <v>337</v>
      </c>
      <c r="C94" s="220" t="s">
        <v>263</v>
      </c>
      <c r="D94" s="221"/>
      <c r="E94" s="12"/>
      <c r="F94" s="12"/>
      <c r="G94" s="233">
        <v>0.93736297199999996</v>
      </c>
      <c r="H94" s="299">
        <v>8.032</v>
      </c>
      <c r="I94" s="299"/>
      <c r="J94" s="299"/>
      <c r="K94" s="299"/>
      <c r="L94" s="299"/>
      <c r="M94" s="299"/>
      <c r="N94" s="295"/>
      <c r="O94" s="296"/>
      <c r="P94" s="297">
        <f t="shared" si="32"/>
        <v>8.032</v>
      </c>
      <c r="Q94" s="290"/>
    </row>
    <row r="95" spans="1:17" s="25" customFormat="1" ht="26.25" customHeight="1" x14ac:dyDescent="0.25">
      <c r="A95" s="218"/>
      <c r="B95" s="219" t="s">
        <v>338</v>
      </c>
      <c r="C95" s="220" t="s">
        <v>263</v>
      </c>
      <c r="D95" s="221"/>
      <c r="E95" s="12"/>
      <c r="F95" s="12"/>
      <c r="G95" s="233">
        <v>543.96722773901013</v>
      </c>
      <c r="H95" s="299">
        <v>914.53780000000006</v>
      </c>
      <c r="I95" s="299"/>
      <c r="J95" s="299"/>
      <c r="K95" s="299"/>
      <c r="L95" s="299"/>
      <c r="M95" s="299"/>
      <c r="N95" s="295"/>
      <c r="O95" s="296"/>
      <c r="P95" s="297">
        <f t="shared" si="32"/>
        <v>914.53780000000006</v>
      </c>
      <c r="Q95" s="290"/>
    </row>
    <row r="96" spans="1:17" s="25" customFormat="1" x14ac:dyDescent="0.25">
      <c r="A96" s="218" t="s">
        <v>46</v>
      </c>
      <c r="B96" s="219" t="s">
        <v>116</v>
      </c>
      <c r="C96" s="220" t="s">
        <v>263</v>
      </c>
      <c r="D96" s="221"/>
      <c r="E96" s="12"/>
      <c r="F96" s="12"/>
      <c r="G96" s="233">
        <v>32.969994479999997</v>
      </c>
      <c r="H96" s="299">
        <v>37.604800000000068</v>
      </c>
      <c r="I96" s="299"/>
      <c r="J96" s="299"/>
      <c r="K96" s="299"/>
      <c r="L96" s="299"/>
      <c r="M96" s="299"/>
      <c r="N96" s="295"/>
      <c r="O96" s="296"/>
      <c r="P96" s="297">
        <f t="shared" si="32"/>
        <v>37.604800000000068</v>
      </c>
      <c r="Q96" s="290"/>
    </row>
    <row r="97" spans="1:17" s="25" customFormat="1" ht="25.5" x14ac:dyDescent="0.25">
      <c r="A97" s="223">
        <v>2</v>
      </c>
      <c r="B97" s="224" t="s">
        <v>117</v>
      </c>
      <c r="C97" s="225" t="s">
        <v>263</v>
      </c>
      <c r="D97" s="226"/>
      <c r="E97" s="12"/>
      <c r="F97" s="12"/>
      <c r="G97" s="262">
        <v>3990.8232854887137</v>
      </c>
      <c r="H97" s="299">
        <v>807.02520000000015</v>
      </c>
      <c r="I97" s="299"/>
      <c r="J97" s="299"/>
      <c r="K97" s="299"/>
      <c r="L97" s="299"/>
      <c r="M97" s="299"/>
      <c r="N97" s="295"/>
      <c r="O97" s="296"/>
      <c r="P97" s="297">
        <f t="shared" si="32"/>
        <v>807.02520000000015</v>
      </c>
      <c r="Q97" s="290"/>
    </row>
    <row r="98" spans="1:17" s="25" customFormat="1" x14ac:dyDescent="0.25">
      <c r="A98" s="222" t="s">
        <v>51</v>
      </c>
      <c r="B98" s="219" t="s">
        <v>127</v>
      </c>
      <c r="C98" s="220" t="s">
        <v>263</v>
      </c>
      <c r="D98" s="221"/>
      <c r="E98" s="12"/>
      <c r="F98" s="12"/>
      <c r="G98" s="233">
        <v>57.92820600000001</v>
      </c>
      <c r="H98" s="299">
        <v>10.247999999999999</v>
      </c>
      <c r="I98" s="299"/>
      <c r="J98" s="299"/>
      <c r="K98" s="299"/>
      <c r="L98" s="299"/>
      <c r="M98" s="299"/>
      <c r="N98" s="295"/>
      <c r="O98" s="296"/>
      <c r="P98" s="297">
        <f t="shared" si="32"/>
        <v>10.247999999999999</v>
      </c>
      <c r="Q98" s="290"/>
    </row>
    <row r="99" spans="1:17" s="25" customFormat="1" x14ac:dyDescent="0.25">
      <c r="A99" s="222" t="s">
        <v>52</v>
      </c>
      <c r="B99" s="219" t="s">
        <v>119</v>
      </c>
      <c r="C99" s="220" t="s">
        <v>263</v>
      </c>
      <c r="D99" s="221"/>
      <c r="E99" s="12"/>
      <c r="F99" s="12"/>
      <c r="G99" s="233">
        <v>543.69299999999998</v>
      </c>
      <c r="H99" s="299">
        <f>H100+H101</f>
        <v>346.04710000000006</v>
      </c>
      <c r="I99" s="299"/>
      <c r="J99" s="299"/>
      <c r="K99" s="299"/>
      <c r="L99" s="299"/>
      <c r="M99" s="299"/>
      <c r="N99" s="295"/>
      <c r="O99" s="296"/>
      <c r="P99" s="297">
        <f t="shared" si="32"/>
        <v>346.04710000000006</v>
      </c>
      <c r="Q99" s="290"/>
    </row>
    <row r="100" spans="1:17" s="25" customFormat="1" x14ac:dyDescent="0.25">
      <c r="A100" s="222" t="s">
        <v>133</v>
      </c>
      <c r="B100" s="219" t="s">
        <v>120</v>
      </c>
      <c r="C100" s="220" t="s">
        <v>263</v>
      </c>
      <c r="D100" s="221"/>
      <c r="E100" s="12"/>
      <c r="F100" s="12"/>
      <c r="G100" s="233">
        <f>G99</f>
        <v>543.69299999999998</v>
      </c>
      <c r="H100" s="299">
        <v>346.04710000000006</v>
      </c>
      <c r="I100" s="299">
        <f t="shared" ref="I100:P100" si="33">I99</f>
        <v>0</v>
      </c>
      <c r="J100" s="299">
        <f t="shared" si="33"/>
        <v>0</v>
      </c>
      <c r="K100" s="299">
        <f t="shared" si="33"/>
        <v>0</v>
      </c>
      <c r="L100" s="299">
        <f t="shared" si="33"/>
        <v>0</v>
      </c>
      <c r="M100" s="299">
        <f t="shared" si="33"/>
        <v>0</v>
      </c>
      <c r="N100" s="295">
        <f t="shared" si="33"/>
        <v>0</v>
      </c>
      <c r="O100" s="296">
        <f t="shared" si="33"/>
        <v>0</v>
      </c>
      <c r="P100" s="297">
        <f t="shared" si="33"/>
        <v>346.04710000000006</v>
      </c>
      <c r="Q100" s="290"/>
    </row>
    <row r="101" spans="1:17" s="25" customFormat="1" x14ac:dyDescent="0.25">
      <c r="A101" s="222" t="s">
        <v>134</v>
      </c>
      <c r="B101" s="219" t="s">
        <v>121</v>
      </c>
      <c r="C101" s="220" t="s">
        <v>263</v>
      </c>
      <c r="D101" s="221"/>
      <c r="E101" s="12"/>
      <c r="F101" s="12"/>
      <c r="G101" s="233">
        <v>0</v>
      </c>
      <c r="H101" s="299">
        <v>0</v>
      </c>
      <c r="I101" s="299"/>
      <c r="J101" s="299"/>
      <c r="K101" s="299"/>
      <c r="L101" s="299"/>
      <c r="M101" s="299"/>
      <c r="N101" s="295"/>
      <c r="O101" s="296"/>
      <c r="P101" s="297">
        <f t="shared" ref="P101:P113" si="34">H101-J101-L101-N101</f>
        <v>0</v>
      </c>
      <c r="Q101" s="290"/>
    </row>
    <row r="102" spans="1:17" s="8" customFormat="1" x14ac:dyDescent="0.25">
      <c r="A102" s="222" t="s">
        <v>64</v>
      </c>
      <c r="B102" s="219" t="s">
        <v>118</v>
      </c>
      <c r="C102" s="220" t="s">
        <v>263</v>
      </c>
      <c r="D102" s="221"/>
      <c r="E102" s="12"/>
      <c r="F102" s="12"/>
      <c r="G102" s="233">
        <v>1214.5775491769618</v>
      </c>
      <c r="H102" s="299">
        <v>3.8866999999999998</v>
      </c>
      <c r="I102" s="299"/>
      <c r="J102" s="299"/>
      <c r="K102" s="299"/>
      <c r="L102" s="299"/>
      <c r="M102" s="299"/>
      <c r="N102" s="292"/>
      <c r="O102" s="293"/>
      <c r="P102" s="294">
        <f t="shared" si="34"/>
        <v>3.8866999999999998</v>
      </c>
      <c r="Q102" s="290"/>
    </row>
    <row r="103" spans="1:17" s="8" customFormat="1" x14ac:dyDescent="0.25">
      <c r="A103" s="222" t="s">
        <v>135</v>
      </c>
      <c r="B103" s="219" t="s">
        <v>122</v>
      </c>
      <c r="C103" s="220" t="s">
        <v>263</v>
      </c>
      <c r="D103" s="221"/>
      <c r="E103" s="12"/>
      <c r="F103" s="12"/>
      <c r="G103" s="233">
        <v>0</v>
      </c>
      <c r="H103" s="299">
        <v>0</v>
      </c>
      <c r="I103" s="299"/>
      <c r="J103" s="299"/>
      <c r="K103" s="299"/>
      <c r="L103" s="299"/>
      <c r="M103" s="299"/>
      <c r="N103" s="292"/>
      <c r="O103" s="293"/>
      <c r="P103" s="294">
        <f t="shared" si="34"/>
        <v>0</v>
      </c>
      <c r="Q103" s="290"/>
    </row>
    <row r="104" spans="1:17" s="8" customFormat="1" x14ac:dyDescent="0.25">
      <c r="A104" s="222" t="s">
        <v>136</v>
      </c>
      <c r="B104" s="219" t="s">
        <v>339</v>
      </c>
      <c r="C104" s="220" t="s">
        <v>263</v>
      </c>
      <c r="D104" s="221"/>
      <c r="E104" s="12"/>
      <c r="F104" s="12"/>
      <c r="G104" s="233">
        <v>0</v>
      </c>
      <c r="H104" s="299">
        <v>21.404900000000001</v>
      </c>
      <c r="I104" s="299"/>
      <c r="J104" s="299"/>
      <c r="K104" s="299"/>
      <c r="L104" s="299"/>
      <c r="M104" s="299"/>
      <c r="N104" s="292"/>
      <c r="O104" s="293"/>
      <c r="P104" s="294">
        <f t="shared" si="34"/>
        <v>21.404900000000001</v>
      </c>
      <c r="Q104" s="290"/>
    </row>
    <row r="105" spans="1:17" s="8" customFormat="1" x14ac:dyDescent="0.25">
      <c r="A105" s="222" t="s">
        <v>137</v>
      </c>
      <c r="B105" s="219" t="s">
        <v>128</v>
      </c>
      <c r="C105" s="220" t="s">
        <v>263</v>
      </c>
      <c r="D105" s="221"/>
      <c r="E105" s="12"/>
      <c r="F105" s="12"/>
      <c r="G105" s="221">
        <v>0</v>
      </c>
      <c r="H105" s="299">
        <v>0</v>
      </c>
      <c r="I105" s="299"/>
      <c r="J105" s="299"/>
      <c r="K105" s="299"/>
      <c r="L105" s="299"/>
      <c r="M105" s="299"/>
      <c r="N105" s="292"/>
      <c r="O105" s="293"/>
      <c r="P105" s="294">
        <f t="shared" si="34"/>
        <v>0</v>
      </c>
      <c r="Q105" s="290"/>
    </row>
    <row r="106" spans="1:17" s="8" customFormat="1" x14ac:dyDescent="0.25">
      <c r="A106" s="222" t="s">
        <v>138</v>
      </c>
      <c r="B106" s="219" t="s">
        <v>124</v>
      </c>
      <c r="C106" s="220" t="s">
        <v>263</v>
      </c>
      <c r="D106" s="221"/>
      <c r="E106" s="12"/>
      <c r="F106" s="12"/>
      <c r="G106" s="233">
        <v>587.61956116108217</v>
      </c>
      <c r="H106" s="299">
        <v>190.88239999999999</v>
      </c>
      <c r="I106" s="299"/>
      <c r="J106" s="299"/>
      <c r="K106" s="299"/>
      <c r="L106" s="299"/>
      <c r="M106" s="299"/>
      <c r="N106" s="292"/>
      <c r="O106" s="293"/>
      <c r="P106" s="294">
        <f t="shared" si="34"/>
        <v>190.88239999999999</v>
      </c>
      <c r="Q106" s="290"/>
    </row>
    <row r="107" spans="1:17" s="8" customFormat="1" x14ac:dyDescent="0.25">
      <c r="A107" s="222" t="s">
        <v>139</v>
      </c>
      <c r="B107" s="219" t="s">
        <v>277</v>
      </c>
      <c r="C107" s="220" t="s">
        <v>263</v>
      </c>
      <c r="D107" s="221"/>
      <c r="E107" s="12"/>
      <c r="F107" s="12"/>
      <c r="G107" s="233">
        <v>178.21461425114228</v>
      </c>
      <c r="H107" s="299">
        <v>57.160199999999996</v>
      </c>
      <c r="I107" s="299"/>
      <c r="J107" s="299"/>
      <c r="K107" s="299"/>
      <c r="L107" s="299"/>
      <c r="M107" s="299"/>
      <c r="N107" s="292"/>
      <c r="O107" s="293"/>
      <c r="P107" s="294">
        <f t="shared" si="34"/>
        <v>57.160199999999996</v>
      </c>
      <c r="Q107" s="290"/>
    </row>
    <row r="108" spans="1:17" s="8" customFormat="1" x14ac:dyDescent="0.25">
      <c r="A108" s="222" t="s">
        <v>140</v>
      </c>
      <c r="B108" s="219" t="s">
        <v>129</v>
      </c>
      <c r="C108" s="220" t="s">
        <v>263</v>
      </c>
      <c r="D108" s="221"/>
      <c r="E108" s="12"/>
      <c r="F108" s="12"/>
      <c r="G108" s="233">
        <v>635.07969924954307</v>
      </c>
      <c r="H108" s="299">
        <v>44.127800000000001</v>
      </c>
      <c r="I108" s="299"/>
      <c r="J108" s="299"/>
      <c r="K108" s="299"/>
      <c r="L108" s="299"/>
      <c r="M108" s="299"/>
      <c r="N108" s="292"/>
      <c r="O108" s="293"/>
      <c r="P108" s="294">
        <f t="shared" si="34"/>
        <v>44.127800000000001</v>
      </c>
      <c r="Q108" s="290"/>
    </row>
    <row r="109" spans="1:17" s="8" customFormat="1" x14ac:dyDescent="0.25">
      <c r="A109" s="232" t="s">
        <v>53</v>
      </c>
      <c r="B109" s="224" t="s">
        <v>17</v>
      </c>
      <c r="C109" s="225" t="s">
        <v>263</v>
      </c>
      <c r="D109" s="226"/>
      <c r="E109" s="12"/>
      <c r="F109" s="12"/>
      <c r="G109" s="262">
        <v>0</v>
      </c>
      <c r="H109" s="299">
        <v>0</v>
      </c>
      <c r="I109" s="299"/>
      <c r="J109" s="299"/>
      <c r="K109" s="299"/>
      <c r="L109" s="299"/>
      <c r="M109" s="299"/>
      <c r="N109" s="292"/>
      <c r="O109" s="293"/>
      <c r="P109" s="294">
        <f t="shared" si="34"/>
        <v>0</v>
      </c>
      <c r="Q109" s="290"/>
    </row>
    <row r="110" spans="1:17" s="8" customFormat="1" x14ac:dyDescent="0.25">
      <c r="A110" s="222" t="s">
        <v>142</v>
      </c>
      <c r="B110" s="219" t="s">
        <v>141</v>
      </c>
      <c r="C110" s="220" t="s">
        <v>263</v>
      </c>
      <c r="D110" s="233"/>
      <c r="E110" s="12"/>
      <c r="F110" s="12"/>
      <c r="G110" s="233">
        <v>0</v>
      </c>
      <c r="H110" s="299">
        <v>0</v>
      </c>
      <c r="I110" s="299"/>
      <c r="J110" s="299"/>
      <c r="K110" s="299"/>
      <c r="L110" s="299"/>
      <c r="M110" s="299"/>
      <c r="N110" s="292"/>
      <c r="O110" s="293"/>
      <c r="P110" s="294">
        <f t="shared" si="34"/>
        <v>0</v>
      </c>
      <c r="Q110" s="290"/>
    </row>
    <row r="111" spans="1:17" s="25" customFormat="1" ht="25.5" x14ac:dyDescent="0.25">
      <c r="A111" s="222" t="s">
        <v>143</v>
      </c>
      <c r="B111" s="219" t="s">
        <v>281</v>
      </c>
      <c r="C111" s="220" t="s">
        <v>263</v>
      </c>
      <c r="D111" s="221"/>
      <c r="E111" s="12"/>
      <c r="F111" s="12"/>
      <c r="G111" s="233">
        <v>0</v>
      </c>
      <c r="H111" s="299">
        <v>0</v>
      </c>
      <c r="I111" s="299"/>
      <c r="J111" s="299"/>
      <c r="K111" s="299"/>
      <c r="L111" s="299"/>
      <c r="M111" s="299"/>
      <c r="N111" s="295"/>
      <c r="O111" s="296"/>
      <c r="P111" s="297">
        <f t="shared" si="34"/>
        <v>0</v>
      </c>
      <c r="Q111" s="290"/>
    </row>
    <row r="112" spans="1:17" s="8" customFormat="1" ht="25.5" x14ac:dyDescent="0.25">
      <c r="A112" s="232"/>
      <c r="B112" s="219" t="s">
        <v>282</v>
      </c>
      <c r="C112" s="220" t="s">
        <v>263</v>
      </c>
      <c r="D112" s="221"/>
      <c r="E112" s="12"/>
      <c r="F112" s="12"/>
      <c r="G112" s="233">
        <v>0</v>
      </c>
      <c r="H112" s="299">
        <v>0</v>
      </c>
      <c r="I112" s="299"/>
      <c r="J112" s="299"/>
      <c r="K112" s="299"/>
      <c r="L112" s="299"/>
      <c r="M112" s="299"/>
      <c r="N112" s="292"/>
      <c r="O112" s="293"/>
      <c r="P112" s="294">
        <f t="shared" si="34"/>
        <v>0</v>
      </c>
      <c r="Q112" s="290"/>
    </row>
    <row r="113" spans="1:18" s="8" customFormat="1" x14ac:dyDescent="0.25">
      <c r="A113" s="222"/>
      <c r="B113" s="219" t="s">
        <v>152</v>
      </c>
      <c r="C113" s="220" t="s">
        <v>263</v>
      </c>
      <c r="D113" s="221"/>
      <c r="E113" s="12"/>
      <c r="F113" s="12"/>
      <c r="G113" s="233">
        <v>0</v>
      </c>
      <c r="H113" s="299">
        <v>0</v>
      </c>
      <c r="I113" s="299"/>
      <c r="J113" s="299"/>
      <c r="K113" s="299"/>
      <c r="L113" s="299"/>
      <c r="M113" s="299"/>
      <c r="N113" s="292"/>
      <c r="O113" s="293"/>
      <c r="P113" s="294">
        <f t="shared" si="34"/>
        <v>0</v>
      </c>
      <c r="Q113" s="290"/>
    </row>
    <row r="114" spans="1:18" s="8" customFormat="1" x14ac:dyDescent="0.25">
      <c r="A114" s="222" t="s">
        <v>144</v>
      </c>
      <c r="B114" s="219" t="s">
        <v>283</v>
      </c>
      <c r="C114" s="220" t="s">
        <v>263</v>
      </c>
      <c r="D114" s="221"/>
      <c r="E114" s="12"/>
      <c r="F114" s="12"/>
      <c r="G114" s="221">
        <f t="shared" ref="G114:P114" si="35">G109-G110-G111</f>
        <v>0</v>
      </c>
      <c r="H114" s="299">
        <f t="shared" si="35"/>
        <v>0</v>
      </c>
      <c r="I114" s="299">
        <f t="shared" si="35"/>
        <v>0</v>
      </c>
      <c r="J114" s="299">
        <f t="shared" si="35"/>
        <v>0</v>
      </c>
      <c r="K114" s="299">
        <f t="shared" si="35"/>
        <v>0</v>
      </c>
      <c r="L114" s="299">
        <f t="shared" si="35"/>
        <v>0</v>
      </c>
      <c r="M114" s="299">
        <f t="shared" si="35"/>
        <v>0</v>
      </c>
      <c r="N114" s="292">
        <f t="shared" si="35"/>
        <v>0</v>
      </c>
      <c r="O114" s="293">
        <f t="shared" si="35"/>
        <v>0</v>
      </c>
      <c r="P114" s="294">
        <f t="shared" si="35"/>
        <v>0</v>
      </c>
      <c r="Q114" s="290"/>
    </row>
    <row r="115" spans="1:18" s="8" customFormat="1" x14ac:dyDescent="0.25">
      <c r="A115" s="232" t="s">
        <v>54</v>
      </c>
      <c r="B115" s="224" t="s">
        <v>18</v>
      </c>
      <c r="C115" s="225" t="s">
        <v>263</v>
      </c>
      <c r="D115" s="226"/>
      <c r="E115" s="12"/>
      <c r="F115" s="12"/>
      <c r="G115" s="262">
        <v>55.124856399999999</v>
      </c>
      <c r="H115" s="299">
        <f>'Источники ЧЭ'!J19</f>
        <v>435.82291266999999</v>
      </c>
      <c r="I115" s="299"/>
      <c r="J115" s="299"/>
      <c r="K115" s="299"/>
      <c r="L115" s="299"/>
      <c r="M115" s="299"/>
      <c r="N115" s="292"/>
      <c r="O115" s="293"/>
      <c r="P115" s="294">
        <f t="shared" ref="P115" si="36">H115-J115-L115-N115</f>
        <v>435.82291266999999</v>
      </c>
      <c r="Q115" s="290"/>
      <c r="R115" s="345"/>
    </row>
    <row r="116" spans="1:18" s="8" customFormat="1" x14ac:dyDescent="0.25">
      <c r="A116" s="222" t="s">
        <v>154</v>
      </c>
      <c r="B116" s="219" t="s">
        <v>153</v>
      </c>
      <c r="C116" s="220" t="s">
        <v>263</v>
      </c>
      <c r="D116" s="221"/>
      <c r="E116" s="12"/>
      <c r="F116" s="12"/>
      <c r="G116" s="233">
        <f>G117+G118+G119+G120+G121+G122</f>
        <v>55.124856399999999</v>
      </c>
      <c r="H116" s="299">
        <f>H117+H118+H119+H120+H121+H122</f>
        <v>435.82291266999999</v>
      </c>
      <c r="I116" s="299">
        <f t="shared" ref="I116:P116" si="37">I117+I118+I119+I120+I121+I122</f>
        <v>0</v>
      </c>
      <c r="J116" s="299">
        <f t="shared" si="37"/>
        <v>0</v>
      </c>
      <c r="K116" s="299">
        <f t="shared" si="37"/>
        <v>0</v>
      </c>
      <c r="L116" s="299">
        <f t="shared" si="37"/>
        <v>0</v>
      </c>
      <c r="M116" s="299">
        <f t="shared" si="37"/>
        <v>0</v>
      </c>
      <c r="N116" s="292">
        <f t="shared" si="37"/>
        <v>0</v>
      </c>
      <c r="O116" s="293">
        <f t="shared" si="37"/>
        <v>0</v>
      </c>
      <c r="P116" s="294">
        <f t="shared" si="37"/>
        <v>435.82291266999999</v>
      </c>
      <c r="Q116" s="290"/>
    </row>
    <row r="117" spans="1:18" s="8" customFormat="1" x14ac:dyDescent="0.25">
      <c r="A117" s="222" t="s">
        <v>155</v>
      </c>
      <c r="B117" s="219" t="s">
        <v>285</v>
      </c>
      <c r="C117" s="220" t="s">
        <v>263</v>
      </c>
      <c r="D117" s="221"/>
      <c r="E117" s="12"/>
      <c r="F117" s="12"/>
      <c r="G117" s="233">
        <v>55.124856399999999</v>
      </c>
      <c r="H117" s="300">
        <v>427.20121267000002</v>
      </c>
      <c r="I117" s="299"/>
      <c r="J117" s="299"/>
      <c r="K117" s="299"/>
      <c r="L117" s="299"/>
      <c r="M117" s="299"/>
      <c r="N117" s="292"/>
      <c r="O117" s="293"/>
      <c r="P117" s="294">
        <f t="shared" ref="P117:P126" si="38">H117-J117-L117-N117</f>
        <v>427.20121267000002</v>
      </c>
      <c r="Q117" s="290"/>
    </row>
    <row r="118" spans="1:18" s="8" customFormat="1" x14ac:dyDescent="0.25">
      <c r="A118" s="222" t="s">
        <v>156</v>
      </c>
      <c r="B118" s="219" t="s">
        <v>286</v>
      </c>
      <c r="C118" s="220" t="s">
        <v>263</v>
      </c>
      <c r="D118" s="221"/>
      <c r="E118" s="12"/>
      <c r="F118" s="12"/>
      <c r="G118" s="233">
        <v>0</v>
      </c>
      <c r="H118" s="300">
        <v>0</v>
      </c>
      <c r="I118" s="299"/>
      <c r="J118" s="299"/>
      <c r="K118" s="299"/>
      <c r="L118" s="299"/>
      <c r="M118" s="299"/>
      <c r="N118" s="292"/>
      <c r="O118" s="293"/>
      <c r="P118" s="294">
        <f t="shared" si="38"/>
        <v>0</v>
      </c>
      <c r="Q118" s="290"/>
    </row>
    <row r="119" spans="1:18" s="8" customFormat="1" x14ac:dyDescent="0.25">
      <c r="A119" s="222" t="s">
        <v>290</v>
      </c>
      <c r="B119" s="219" t="s">
        <v>287</v>
      </c>
      <c r="C119" s="220" t="s">
        <v>263</v>
      </c>
      <c r="D119" s="233"/>
      <c r="E119" s="12"/>
      <c r="F119" s="12"/>
      <c r="G119" s="233">
        <v>0</v>
      </c>
      <c r="H119" s="300">
        <v>0</v>
      </c>
      <c r="I119" s="299"/>
      <c r="J119" s="299"/>
      <c r="K119" s="299"/>
      <c r="L119" s="299"/>
      <c r="M119" s="299"/>
      <c r="N119" s="292"/>
      <c r="O119" s="293"/>
      <c r="P119" s="294">
        <f t="shared" si="38"/>
        <v>0</v>
      </c>
      <c r="Q119" s="290"/>
    </row>
    <row r="120" spans="1:18" s="25" customFormat="1" x14ac:dyDescent="0.25">
      <c r="A120" s="222" t="s">
        <v>291</v>
      </c>
      <c r="B120" s="219" t="s">
        <v>289</v>
      </c>
      <c r="C120" s="220" t="s">
        <v>263</v>
      </c>
      <c r="D120" s="233"/>
      <c r="E120" s="12"/>
      <c r="F120" s="12"/>
      <c r="G120" s="233">
        <v>0</v>
      </c>
      <c r="H120" s="300">
        <v>0</v>
      </c>
      <c r="I120" s="299"/>
      <c r="J120" s="299"/>
      <c r="K120" s="299"/>
      <c r="L120" s="299"/>
      <c r="M120" s="299"/>
      <c r="N120" s="295"/>
      <c r="O120" s="296"/>
      <c r="P120" s="297">
        <f t="shared" si="38"/>
        <v>0</v>
      </c>
      <c r="Q120" s="290"/>
    </row>
    <row r="121" spans="1:18" s="25" customFormat="1" x14ac:dyDescent="0.25">
      <c r="A121" s="222" t="s">
        <v>292</v>
      </c>
      <c r="B121" s="219" t="s">
        <v>288</v>
      </c>
      <c r="C121" s="220" t="s">
        <v>263</v>
      </c>
      <c r="D121" s="233"/>
      <c r="E121" s="12"/>
      <c r="F121" s="12"/>
      <c r="G121" s="233">
        <v>0</v>
      </c>
      <c r="H121" s="300">
        <v>0</v>
      </c>
      <c r="I121" s="299"/>
      <c r="J121" s="299"/>
      <c r="K121" s="299"/>
      <c r="L121" s="299"/>
      <c r="M121" s="299"/>
      <c r="N121" s="295"/>
      <c r="O121" s="296"/>
      <c r="P121" s="297">
        <f t="shared" si="38"/>
        <v>0</v>
      </c>
      <c r="Q121" s="290"/>
    </row>
    <row r="122" spans="1:18" s="25" customFormat="1" x14ac:dyDescent="0.25">
      <c r="A122" s="222" t="s">
        <v>293</v>
      </c>
      <c r="B122" s="219" t="s">
        <v>294</v>
      </c>
      <c r="C122" s="220" t="s">
        <v>263</v>
      </c>
      <c r="D122" s="221"/>
      <c r="E122" s="12"/>
      <c r="F122" s="12"/>
      <c r="G122" s="233">
        <v>0</v>
      </c>
      <c r="H122" s="300">
        <v>8.6217000000000006</v>
      </c>
      <c r="I122" s="299"/>
      <c r="J122" s="299"/>
      <c r="K122" s="299"/>
      <c r="L122" s="299"/>
      <c r="M122" s="299"/>
      <c r="N122" s="295"/>
      <c r="O122" s="296"/>
      <c r="P122" s="297">
        <f t="shared" si="38"/>
        <v>8.6217000000000006</v>
      </c>
      <c r="Q122" s="290"/>
    </row>
    <row r="123" spans="1:18" s="25" customFormat="1" x14ac:dyDescent="0.25">
      <c r="A123" s="222" t="s">
        <v>157</v>
      </c>
      <c r="B123" s="219" t="s">
        <v>159</v>
      </c>
      <c r="C123" s="220" t="s">
        <v>263</v>
      </c>
      <c r="D123" s="221"/>
      <c r="E123" s="12"/>
      <c r="F123" s="12"/>
      <c r="G123" s="233">
        <v>0</v>
      </c>
      <c r="H123" s="300">
        <v>0</v>
      </c>
      <c r="I123" s="299"/>
      <c r="J123" s="299"/>
      <c r="K123" s="299"/>
      <c r="L123" s="299"/>
      <c r="M123" s="299"/>
      <c r="N123" s="295"/>
      <c r="O123" s="296"/>
      <c r="P123" s="297">
        <f t="shared" si="38"/>
        <v>0</v>
      </c>
      <c r="Q123" s="290"/>
    </row>
    <row r="124" spans="1:18" s="25" customFormat="1" x14ac:dyDescent="0.25">
      <c r="A124" s="222" t="s">
        <v>158</v>
      </c>
      <c r="B124" s="219" t="s">
        <v>295</v>
      </c>
      <c r="C124" s="220" t="s">
        <v>263</v>
      </c>
      <c r="D124" s="221"/>
      <c r="E124" s="12"/>
      <c r="F124" s="12"/>
      <c r="G124" s="233">
        <v>0</v>
      </c>
      <c r="H124" s="300">
        <v>0</v>
      </c>
      <c r="I124" s="299"/>
      <c r="J124" s="299"/>
      <c r="K124" s="299"/>
      <c r="L124" s="299"/>
      <c r="M124" s="299"/>
      <c r="N124" s="295"/>
      <c r="O124" s="296"/>
      <c r="P124" s="297">
        <f t="shared" si="38"/>
        <v>0</v>
      </c>
      <c r="Q124" s="290"/>
    </row>
    <row r="125" spans="1:18" s="25" customFormat="1" x14ac:dyDescent="0.25">
      <c r="A125" s="232" t="s">
        <v>55</v>
      </c>
      <c r="B125" s="224" t="s">
        <v>19</v>
      </c>
      <c r="C125" s="225" t="s">
        <v>263</v>
      </c>
      <c r="D125" s="226"/>
      <c r="E125" s="12"/>
      <c r="F125" s="12"/>
      <c r="G125" s="226">
        <v>163.53064372881352</v>
      </c>
      <c r="H125" s="299">
        <v>502.0367</v>
      </c>
      <c r="I125" s="299"/>
      <c r="J125" s="299"/>
      <c r="K125" s="299"/>
      <c r="L125" s="299"/>
      <c r="M125" s="299"/>
      <c r="N125" s="295"/>
      <c r="O125" s="296"/>
      <c r="P125" s="297">
        <f t="shared" si="38"/>
        <v>502.0367</v>
      </c>
      <c r="Q125" s="290"/>
    </row>
    <row r="126" spans="1:18" s="25" customFormat="1" x14ac:dyDescent="0.25">
      <c r="A126" s="222" t="s">
        <v>162</v>
      </c>
      <c r="B126" s="219" t="s">
        <v>161</v>
      </c>
      <c r="C126" s="220" t="s">
        <v>263</v>
      </c>
      <c r="D126" s="221"/>
      <c r="E126" s="12"/>
      <c r="F126" s="12"/>
      <c r="G126" s="221">
        <v>0</v>
      </c>
      <c r="H126" s="299"/>
      <c r="I126" s="299"/>
      <c r="J126" s="299"/>
      <c r="K126" s="299"/>
      <c r="L126" s="299"/>
      <c r="M126" s="299"/>
      <c r="N126" s="295"/>
      <c r="O126" s="296"/>
      <c r="P126" s="297">
        <f t="shared" si="38"/>
        <v>0</v>
      </c>
      <c r="Q126" s="290"/>
    </row>
    <row r="127" spans="1:18" s="25" customFormat="1" x14ac:dyDescent="0.25">
      <c r="A127" s="222" t="s">
        <v>163</v>
      </c>
      <c r="B127" s="219" t="s">
        <v>296</v>
      </c>
      <c r="C127" s="220" t="s">
        <v>263</v>
      </c>
      <c r="D127" s="221"/>
      <c r="E127" s="12"/>
      <c r="F127" s="12"/>
      <c r="G127" s="221">
        <f t="shared" ref="G127:P127" si="39">G128+G129</f>
        <v>0</v>
      </c>
      <c r="H127" s="299">
        <f t="shared" si="39"/>
        <v>0</v>
      </c>
      <c r="I127" s="299">
        <f t="shared" si="39"/>
        <v>0</v>
      </c>
      <c r="J127" s="299">
        <f t="shared" si="39"/>
        <v>0</v>
      </c>
      <c r="K127" s="299">
        <f t="shared" si="39"/>
        <v>0</v>
      </c>
      <c r="L127" s="299">
        <f t="shared" si="39"/>
        <v>0</v>
      </c>
      <c r="M127" s="299">
        <f t="shared" si="39"/>
        <v>0</v>
      </c>
      <c r="N127" s="295">
        <f t="shared" si="39"/>
        <v>0</v>
      </c>
      <c r="O127" s="296">
        <f t="shared" si="39"/>
        <v>0</v>
      </c>
      <c r="P127" s="297">
        <f t="shared" si="39"/>
        <v>0</v>
      </c>
      <c r="Q127" s="290"/>
    </row>
    <row r="128" spans="1:18" s="8" customFormat="1" x14ac:dyDescent="0.25">
      <c r="A128" s="222"/>
      <c r="B128" s="234" t="s">
        <v>297</v>
      </c>
      <c r="C128" s="220" t="s">
        <v>263</v>
      </c>
      <c r="D128" s="221"/>
      <c r="E128" s="12"/>
      <c r="F128" s="12"/>
      <c r="G128" s="221">
        <v>0</v>
      </c>
      <c r="H128" s="299">
        <v>0</v>
      </c>
      <c r="I128" s="299"/>
      <c r="J128" s="299"/>
      <c r="K128" s="299"/>
      <c r="L128" s="299"/>
      <c r="M128" s="299"/>
      <c r="N128" s="292"/>
      <c r="O128" s="293"/>
      <c r="P128" s="294">
        <f t="shared" ref="P128:P132" si="40">H128-J128-L128-N128</f>
        <v>0</v>
      </c>
      <c r="Q128" s="290"/>
    </row>
    <row r="129" spans="1:17" s="8" customFormat="1" x14ac:dyDescent="0.25">
      <c r="A129" s="222"/>
      <c r="B129" s="234" t="s">
        <v>298</v>
      </c>
      <c r="C129" s="220" t="s">
        <v>263</v>
      </c>
      <c r="D129" s="221"/>
      <c r="E129" s="12"/>
      <c r="F129" s="12"/>
      <c r="G129" s="221">
        <v>0</v>
      </c>
      <c r="H129" s="299"/>
      <c r="I129" s="299"/>
      <c r="J129" s="299"/>
      <c r="K129" s="299"/>
      <c r="L129" s="299"/>
      <c r="M129" s="299"/>
      <c r="N129" s="292"/>
      <c r="O129" s="293"/>
      <c r="P129" s="294">
        <f t="shared" si="40"/>
        <v>0</v>
      </c>
      <c r="Q129" s="290"/>
    </row>
    <row r="130" spans="1:17" s="8" customFormat="1" x14ac:dyDescent="0.25">
      <c r="A130" s="222" t="s">
        <v>164</v>
      </c>
      <c r="B130" s="219" t="s">
        <v>161</v>
      </c>
      <c r="C130" s="220" t="s">
        <v>263</v>
      </c>
      <c r="D130" s="221"/>
      <c r="E130" s="12"/>
      <c r="F130" s="12"/>
      <c r="G130" s="221">
        <v>0</v>
      </c>
      <c r="H130" s="299">
        <v>10.67</v>
      </c>
      <c r="I130" s="299"/>
      <c r="J130" s="299"/>
      <c r="K130" s="299"/>
      <c r="L130" s="299"/>
      <c r="M130" s="299"/>
      <c r="N130" s="292"/>
      <c r="O130" s="293"/>
      <c r="P130" s="294">
        <f t="shared" si="40"/>
        <v>10.67</v>
      </c>
      <c r="Q130" s="290"/>
    </row>
    <row r="131" spans="1:17" s="8" customFormat="1" x14ac:dyDescent="0.25">
      <c r="A131" s="222" t="s">
        <v>165</v>
      </c>
      <c r="B131" s="219" t="s">
        <v>160</v>
      </c>
      <c r="C131" s="220" t="s">
        <v>263</v>
      </c>
      <c r="D131" s="221"/>
      <c r="E131" s="12"/>
      <c r="F131" s="12"/>
      <c r="G131" s="221">
        <v>0</v>
      </c>
      <c r="H131" s="299">
        <v>491.36670000000004</v>
      </c>
      <c r="I131" s="299"/>
      <c r="J131" s="299"/>
      <c r="K131" s="299"/>
      <c r="L131" s="299"/>
      <c r="M131" s="299"/>
      <c r="N131" s="292"/>
      <c r="O131" s="293"/>
      <c r="P131" s="294">
        <f t="shared" si="40"/>
        <v>491.36670000000004</v>
      </c>
      <c r="Q131" s="290"/>
    </row>
    <row r="132" spans="1:17" s="8" customFormat="1" ht="25.5" x14ac:dyDescent="0.25">
      <c r="A132" s="222" t="s">
        <v>302</v>
      </c>
      <c r="B132" s="219" t="s">
        <v>300</v>
      </c>
      <c r="C132" s="220" t="s">
        <v>263</v>
      </c>
      <c r="D132" s="221"/>
      <c r="E132" s="12"/>
      <c r="F132" s="12"/>
      <c r="G132" s="221">
        <v>0</v>
      </c>
      <c r="H132" s="299">
        <v>0</v>
      </c>
      <c r="I132" s="299"/>
      <c r="J132" s="299"/>
      <c r="K132" s="299"/>
      <c r="L132" s="299"/>
      <c r="M132" s="299"/>
      <c r="N132" s="292"/>
      <c r="O132" s="293"/>
      <c r="P132" s="294">
        <f t="shared" si="40"/>
        <v>0</v>
      </c>
      <c r="Q132" s="290"/>
    </row>
    <row r="133" spans="1:17" s="8" customFormat="1" x14ac:dyDescent="0.25">
      <c r="A133" s="222" t="s">
        <v>303</v>
      </c>
      <c r="B133" s="219" t="s">
        <v>301</v>
      </c>
      <c r="C133" s="220" t="s">
        <v>263</v>
      </c>
      <c r="D133" s="221"/>
      <c r="E133" s="12"/>
      <c r="F133" s="12"/>
      <c r="G133" s="221">
        <f>G125-G126-G127-G130-G131-G132</f>
        <v>163.53064372881352</v>
      </c>
      <c r="H133" s="299">
        <f t="shared" ref="H133:P133" si="41">H125-H126-H127-H130-H131-H132</f>
        <v>-5.6843418860808015E-14</v>
      </c>
      <c r="I133" s="299">
        <f t="shared" si="41"/>
        <v>0</v>
      </c>
      <c r="J133" s="299">
        <f t="shared" si="41"/>
        <v>0</v>
      </c>
      <c r="K133" s="299">
        <f t="shared" si="41"/>
        <v>0</v>
      </c>
      <c r="L133" s="299">
        <f t="shared" si="41"/>
        <v>0</v>
      </c>
      <c r="M133" s="299">
        <f t="shared" si="41"/>
        <v>0</v>
      </c>
      <c r="N133" s="292">
        <f t="shared" si="41"/>
        <v>0</v>
      </c>
      <c r="O133" s="293">
        <f t="shared" si="41"/>
        <v>0</v>
      </c>
      <c r="P133" s="294">
        <f t="shared" si="41"/>
        <v>-5.6843418860808015E-14</v>
      </c>
      <c r="Q133" s="290"/>
    </row>
    <row r="134" spans="1:17" s="25" customFormat="1" ht="30.75" customHeight="1" x14ac:dyDescent="0.25">
      <c r="A134" s="232" t="s">
        <v>56</v>
      </c>
      <c r="B134" s="224" t="s">
        <v>20</v>
      </c>
      <c r="C134" s="225" t="s">
        <v>263</v>
      </c>
      <c r="D134" s="226"/>
      <c r="E134" s="12"/>
      <c r="F134" s="12"/>
      <c r="G134" s="226">
        <v>0</v>
      </c>
      <c r="H134" s="299">
        <v>74.72760000000001</v>
      </c>
      <c r="I134" s="299"/>
      <c r="J134" s="299"/>
      <c r="K134" s="299"/>
      <c r="L134" s="299"/>
      <c r="M134" s="299"/>
      <c r="N134" s="295"/>
      <c r="O134" s="296"/>
      <c r="P134" s="297">
        <f t="shared" ref="P134" si="42">H134-J134-L134-N134</f>
        <v>74.72760000000001</v>
      </c>
      <c r="Q134" s="290"/>
    </row>
    <row r="135" spans="1:17" s="25" customFormat="1" x14ac:dyDescent="0.25">
      <c r="A135" s="222" t="s">
        <v>57</v>
      </c>
      <c r="B135" s="219" t="s">
        <v>299</v>
      </c>
      <c r="C135" s="220" t="s">
        <v>263</v>
      </c>
      <c r="D135" s="221"/>
      <c r="E135" s="12"/>
      <c r="F135" s="12"/>
      <c r="G135" s="221">
        <f t="shared" ref="G135:P135" si="43">G136+G137+G138</f>
        <v>0</v>
      </c>
      <c r="H135" s="299">
        <f t="shared" si="43"/>
        <v>74.72760000000001</v>
      </c>
      <c r="I135" s="299">
        <f t="shared" si="43"/>
        <v>0</v>
      </c>
      <c r="J135" s="299">
        <f t="shared" si="43"/>
        <v>0</v>
      </c>
      <c r="K135" s="299">
        <f t="shared" si="43"/>
        <v>0</v>
      </c>
      <c r="L135" s="299">
        <f t="shared" si="43"/>
        <v>0</v>
      </c>
      <c r="M135" s="299">
        <f t="shared" si="43"/>
        <v>0</v>
      </c>
      <c r="N135" s="295">
        <f t="shared" si="43"/>
        <v>0</v>
      </c>
      <c r="O135" s="296">
        <f t="shared" si="43"/>
        <v>0</v>
      </c>
      <c r="P135" s="297">
        <f t="shared" si="43"/>
        <v>74.72760000000001</v>
      </c>
      <c r="Q135" s="290"/>
    </row>
    <row r="136" spans="1:17" s="25" customFormat="1" x14ac:dyDescent="0.25">
      <c r="A136" s="222" t="s">
        <v>58</v>
      </c>
      <c r="B136" s="234" t="s">
        <v>297</v>
      </c>
      <c r="C136" s="220" t="s">
        <v>263</v>
      </c>
      <c r="D136" s="221"/>
      <c r="E136" s="12"/>
      <c r="F136" s="12"/>
      <c r="G136" s="233">
        <v>0</v>
      </c>
      <c r="H136" s="299">
        <v>0</v>
      </c>
      <c r="I136" s="299"/>
      <c r="J136" s="299"/>
      <c r="K136" s="299"/>
      <c r="L136" s="299"/>
      <c r="M136" s="299"/>
      <c r="N136" s="295"/>
      <c r="O136" s="296"/>
      <c r="P136" s="297">
        <f t="shared" ref="P136:P140" si="44">H136-J136-L136-N136</f>
        <v>0</v>
      </c>
      <c r="Q136" s="290"/>
    </row>
    <row r="137" spans="1:17" s="25" customFormat="1" x14ac:dyDescent="0.25">
      <c r="A137" s="222"/>
      <c r="B137" s="234" t="s">
        <v>298</v>
      </c>
      <c r="C137" s="220" t="s">
        <v>263</v>
      </c>
      <c r="D137" s="221"/>
      <c r="E137" s="12"/>
      <c r="F137" s="12"/>
      <c r="G137" s="233">
        <v>0</v>
      </c>
      <c r="H137" s="299">
        <v>0</v>
      </c>
      <c r="I137" s="299"/>
      <c r="J137" s="299"/>
      <c r="K137" s="299"/>
      <c r="L137" s="299"/>
      <c r="M137" s="299"/>
      <c r="N137" s="295"/>
      <c r="O137" s="296"/>
      <c r="P137" s="297">
        <f t="shared" si="44"/>
        <v>0</v>
      </c>
      <c r="Q137" s="290"/>
    </row>
    <row r="138" spans="1:17" s="25" customFormat="1" x14ac:dyDescent="0.25">
      <c r="A138" s="222"/>
      <c r="B138" s="234" t="s">
        <v>298</v>
      </c>
      <c r="C138" s="220" t="s">
        <v>263</v>
      </c>
      <c r="D138" s="221"/>
      <c r="E138" s="78"/>
      <c r="F138" s="78"/>
      <c r="G138" s="233">
        <v>0</v>
      </c>
      <c r="H138" s="301">
        <v>74.72760000000001</v>
      </c>
      <c r="I138" s="301"/>
      <c r="J138" s="301"/>
      <c r="K138" s="301"/>
      <c r="L138" s="301"/>
      <c r="M138" s="301"/>
      <c r="N138" s="305"/>
      <c r="O138" s="306"/>
      <c r="P138" s="307">
        <f t="shared" si="44"/>
        <v>74.72760000000001</v>
      </c>
      <c r="Q138" s="290"/>
    </row>
    <row r="139" spans="1:17" s="8" customFormat="1" x14ac:dyDescent="0.25">
      <c r="A139" s="222" t="s">
        <v>59</v>
      </c>
      <c r="B139" s="219" t="s">
        <v>167</v>
      </c>
      <c r="C139" s="220" t="s">
        <v>263</v>
      </c>
      <c r="D139" s="221"/>
      <c r="E139" s="11"/>
      <c r="F139" s="11"/>
      <c r="G139" s="233">
        <v>0</v>
      </c>
      <c r="H139" s="298">
        <v>0</v>
      </c>
      <c r="I139" s="298"/>
      <c r="J139" s="298"/>
      <c r="K139" s="298"/>
      <c r="L139" s="298"/>
      <c r="M139" s="298"/>
      <c r="N139" s="292"/>
      <c r="O139" s="293"/>
      <c r="P139" s="294">
        <f t="shared" si="44"/>
        <v>0</v>
      </c>
      <c r="Q139" s="290"/>
    </row>
    <row r="140" spans="1:17" s="25" customFormat="1" x14ac:dyDescent="0.25">
      <c r="A140" s="222" t="s">
        <v>168</v>
      </c>
      <c r="B140" s="219" t="s">
        <v>42</v>
      </c>
      <c r="C140" s="220" t="s">
        <v>263</v>
      </c>
      <c r="D140" s="221"/>
      <c r="E140" s="79"/>
      <c r="F140" s="79"/>
      <c r="G140" s="233">
        <v>0</v>
      </c>
      <c r="H140" s="312">
        <v>0</v>
      </c>
      <c r="I140" s="312"/>
      <c r="J140" s="312"/>
      <c r="K140" s="312"/>
      <c r="L140" s="312"/>
      <c r="M140" s="312"/>
      <c r="N140" s="313"/>
      <c r="O140" s="314"/>
      <c r="P140" s="315">
        <f t="shared" si="44"/>
        <v>0</v>
      </c>
      <c r="Q140" s="290"/>
    </row>
    <row r="141" spans="1:17" s="8" customFormat="1" x14ac:dyDescent="0.25">
      <c r="A141" s="222" t="s">
        <v>304</v>
      </c>
      <c r="B141" s="219" t="s">
        <v>305</v>
      </c>
      <c r="C141" s="220" t="s">
        <v>263</v>
      </c>
      <c r="D141" s="221"/>
      <c r="E141" s="13"/>
      <c r="F141" s="13"/>
      <c r="G141" s="221">
        <f t="shared" ref="G141:P141" si="45">G134-G135-G139-G140</f>
        <v>0</v>
      </c>
      <c r="H141" s="298">
        <f t="shared" si="45"/>
        <v>0</v>
      </c>
      <c r="I141" s="298">
        <f t="shared" si="45"/>
        <v>0</v>
      </c>
      <c r="J141" s="298">
        <f t="shared" si="45"/>
        <v>0</v>
      </c>
      <c r="K141" s="298">
        <f t="shared" si="45"/>
        <v>0</v>
      </c>
      <c r="L141" s="298">
        <f t="shared" si="45"/>
        <v>0</v>
      </c>
      <c r="M141" s="298">
        <f t="shared" si="45"/>
        <v>0</v>
      </c>
      <c r="N141" s="292">
        <f t="shared" si="45"/>
        <v>0</v>
      </c>
      <c r="O141" s="293">
        <f t="shared" si="45"/>
        <v>0</v>
      </c>
      <c r="P141" s="294">
        <f t="shared" si="45"/>
        <v>0</v>
      </c>
      <c r="Q141" s="290"/>
    </row>
    <row r="142" spans="1:17" s="8" customFormat="1" ht="25.5" x14ac:dyDescent="0.25">
      <c r="A142" s="232" t="s">
        <v>130</v>
      </c>
      <c r="B142" s="224" t="s">
        <v>169</v>
      </c>
      <c r="C142" s="225" t="s">
        <v>263</v>
      </c>
      <c r="D142" s="226"/>
      <c r="E142" s="13"/>
      <c r="F142" s="13"/>
      <c r="G142" s="348">
        <f t="shared" ref="G142:P142" si="46">G92-G97</f>
        <v>-108.40578732881067</v>
      </c>
      <c r="H142" s="298">
        <f t="shared" si="46"/>
        <v>169.97329999999999</v>
      </c>
      <c r="I142" s="298">
        <f t="shared" si="46"/>
        <v>0</v>
      </c>
      <c r="J142" s="298">
        <f t="shared" si="46"/>
        <v>0</v>
      </c>
      <c r="K142" s="298">
        <f t="shared" si="46"/>
        <v>0</v>
      </c>
      <c r="L142" s="298">
        <f t="shared" si="46"/>
        <v>0</v>
      </c>
      <c r="M142" s="298">
        <f t="shared" si="46"/>
        <v>0</v>
      </c>
      <c r="N142" s="292">
        <f t="shared" si="46"/>
        <v>0</v>
      </c>
      <c r="O142" s="293">
        <f t="shared" si="46"/>
        <v>0</v>
      </c>
      <c r="P142" s="294">
        <f t="shared" si="46"/>
        <v>169.97329999999999</v>
      </c>
      <c r="Q142" s="290"/>
    </row>
    <row r="143" spans="1:17" s="8" customFormat="1" ht="38.25" x14ac:dyDescent="0.25">
      <c r="A143" s="222" t="s">
        <v>145</v>
      </c>
      <c r="B143" s="219" t="s">
        <v>340</v>
      </c>
      <c r="C143" s="220" t="s">
        <v>263</v>
      </c>
      <c r="D143" s="221"/>
      <c r="E143" s="13"/>
      <c r="F143" s="13"/>
      <c r="G143" s="300"/>
      <c r="H143" s="298"/>
      <c r="I143" s="298"/>
      <c r="J143" s="298"/>
      <c r="K143" s="298"/>
      <c r="L143" s="298"/>
      <c r="M143" s="298"/>
      <c r="N143" s="292"/>
      <c r="O143" s="293"/>
      <c r="P143" s="294">
        <f t="shared" ref="P143" si="47">H143-J143-L143-N143</f>
        <v>0</v>
      </c>
      <c r="Q143" s="290"/>
    </row>
    <row r="144" spans="1:17" s="8" customFormat="1" x14ac:dyDescent="0.25">
      <c r="A144" s="222" t="s">
        <v>146</v>
      </c>
      <c r="B144" s="219" t="s">
        <v>148</v>
      </c>
      <c r="C144" s="220" t="s">
        <v>263</v>
      </c>
      <c r="D144" s="221"/>
      <c r="E144" s="13"/>
      <c r="F144" s="13"/>
      <c r="G144" s="349">
        <f t="shared" ref="G144:P144" si="48">G142-G143</f>
        <v>-108.40578732881067</v>
      </c>
      <c r="H144" s="298">
        <f t="shared" si="48"/>
        <v>169.97329999999999</v>
      </c>
      <c r="I144" s="298">
        <f t="shared" si="48"/>
        <v>0</v>
      </c>
      <c r="J144" s="298">
        <f t="shared" si="48"/>
        <v>0</v>
      </c>
      <c r="K144" s="298">
        <f t="shared" si="48"/>
        <v>0</v>
      </c>
      <c r="L144" s="298">
        <f t="shared" si="48"/>
        <v>0</v>
      </c>
      <c r="M144" s="298">
        <f t="shared" si="48"/>
        <v>0</v>
      </c>
      <c r="N144" s="292">
        <f t="shared" si="48"/>
        <v>0</v>
      </c>
      <c r="O144" s="293">
        <f t="shared" si="48"/>
        <v>0</v>
      </c>
      <c r="P144" s="294">
        <f t="shared" si="48"/>
        <v>169.97329999999999</v>
      </c>
      <c r="Q144" s="290"/>
    </row>
    <row r="145" spans="1:17" s="8" customFormat="1" ht="25.5" x14ac:dyDescent="0.25">
      <c r="A145" s="232" t="s">
        <v>131</v>
      </c>
      <c r="B145" s="224" t="s">
        <v>170</v>
      </c>
      <c r="C145" s="225" t="s">
        <v>263</v>
      </c>
      <c r="D145" s="226"/>
      <c r="E145" s="13"/>
      <c r="F145" s="13"/>
      <c r="G145" s="348">
        <f t="shared" ref="G145:P145" si="49">G109-G115</f>
        <v>-55.124856399999999</v>
      </c>
      <c r="H145" s="298">
        <f t="shared" si="49"/>
        <v>-435.82291266999999</v>
      </c>
      <c r="I145" s="298">
        <f t="shared" si="49"/>
        <v>0</v>
      </c>
      <c r="J145" s="298">
        <f t="shared" si="49"/>
        <v>0</v>
      </c>
      <c r="K145" s="298">
        <f t="shared" si="49"/>
        <v>0</v>
      </c>
      <c r="L145" s="298">
        <f t="shared" si="49"/>
        <v>0</v>
      </c>
      <c r="M145" s="298">
        <f t="shared" si="49"/>
        <v>0</v>
      </c>
      <c r="N145" s="292">
        <f t="shared" si="49"/>
        <v>0</v>
      </c>
      <c r="O145" s="293">
        <f t="shared" si="49"/>
        <v>0</v>
      </c>
      <c r="P145" s="294">
        <f t="shared" si="49"/>
        <v>-435.82291266999999</v>
      </c>
      <c r="Q145" s="290"/>
    </row>
    <row r="146" spans="1:17" s="8" customFormat="1" ht="25.5" x14ac:dyDescent="0.25">
      <c r="A146" s="222" t="s">
        <v>149</v>
      </c>
      <c r="B146" s="219" t="s">
        <v>151</v>
      </c>
      <c r="C146" s="220" t="s">
        <v>263</v>
      </c>
      <c r="D146" s="221"/>
      <c r="E146" s="13"/>
      <c r="F146" s="13"/>
      <c r="G146" s="349"/>
      <c r="H146" s="298"/>
      <c r="I146" s="298"/>
      <c r="J146" s="298"/>
      <c r="K146" s="298"/>
      <c r="L146" s="298"/>
      <c r="M146" s="298"/>
      <c r="N146" s="292"/>
      <c r="O146" s="293"/>
      <c r="P146" s="294">
        <f t="shared" ref="P146" si="50">H146-J146-L146-N146</f>
        <v>0</v>
      </c>
      <c r="Q146" s="290"/>
    </row>
    <row r="147" spans="1:17" s="8" customFormat="1" x14ac:dyDescent="0.25">
      <c r="A147" s="222" t="s">
        <v>150</v>
      </c>
      <c r="B147" s="219" t="s">
        <v>148</v>
      </c>
      <c r="C147" s="220" t="s">
        <v>263</v>
      </c>
      <c r="D147" s="221"/>
      <c r="E147" s="13"/>
      <c r="F147" s="13"/>
      <c r="G147" s="349">
        <f t="shared" ref="G147:P147" si="51">G145-G146</f>
        <v>-55.124856399999999</v>
      </c>
      <c r="H147" s="298">
        <f t="shared" si="51"/>
        <v>-435.82291266999999</v>
      </c>
      <c r="I147" s="298">
        <f t="shared" si="51"/>
        <v>0</v>
      </c>
      <c r="J147" s="298">
        <f t="shared" si="51"/>
        <v>0</v>
      </c>
      <c r="K147" s="298">
        <f t="shared" si="51"/>
        <v>0</v>
      </c>
      <c r="L147" s="298">
        <f t="shared" si="51"/>
        <v>0</v>
      </c>
      <c r="M147" s="298">
        <f t="shared" si="51"/>
        <v>0</v>
      </c>
      <c r="N147" s="292">
        <f t="shared" si="51"/>
        <v>0</v>
      </c>
      <c r="O147" s="293">
        <f t="shared" si="51"/>
        <v>0</v>
      </c>
      <c r="P147" s="294">
        <f t="shared" si="51"/>
        <v>-435.82291266999999</v>
      </c>
      <c r="Q147" s="290"/>
    </row>
    <row r="148" spans="1:17" s="8" customFormat="1" x14ac:dyDescent="0.25">
      <c r="A148" s="232" t="s">
        <v>132</v>
      </c>
      <c r="B148" s="224" t="s">
        <v>171</v>
      </c>
      <c r="C148" s="225" t="s">
        <v>263</v>
      </c>
      <c r="D148" s="226"/>
      <c r="E148" s="13"/>
      <c r="F148" s="13"/>
      <c r="G148" s="226">
        <f t="shared" ref="G148:P148" si="52">G125-G134</f>
        <v>163.53064372881352</v>
      </c>
      <c r="H148" s="298">
        <f t="shared" si="52"/>
        <v>427.3091</v>
      </c>
      <c r="I148" s="298">
        <f t="shared" si="52"/>
        <v>0</v>
      </c>
      <c r="J148" s="298">
        <f t="shared" si="52"/>
        <v>0</v>
      </c>
      <c r="K148" s="298">
        <f t="shared" si="52"/>
        <v>0</v>
      </c>
      <c r="L148" s="298">
        <f t="shared" si="52"/>
        <v>0</v>
      </c>
      <c r="M148" s="298">
        <f t="shared" si="52"/>
        <v>0</v>
      </c>
      <c r="N148" s="292">
        <f t="shared" si="52"/>
        <v>0</v>
      </c>
      <c r="O148" s="293">
        <f t="shared" si="52"/>
        <v>0</v>
      </c>
      <c r="P148" s="294">
        <f t="shared" si="52"/>
        <v>427.3091</v>
      </c>
      <c r="Q148" s="290"/>
    </row>
    <row r="149" spans="1:17" s="25" customFormat="1" x14ac:dyDescent="0.25">
      <c r="A149" s="232" t="s">
        <v>172</v>
      </c>
      <c r="B149" s="224" t="s">
        <v>278</v>
      </c>
      <c r="C149" s="225" t="s">
        <v>263</v>
      </c>
      <c r="D149" s="226"/>
      <c r="E149" s="26"/>
      <c r="F149" s="26"/>
      <c r="G149" s="226">
        <v>0</v>
      </c>
      <c r="H149" s="299">
        <v>-1.6744000000000001</v>
      </c>
      <c r="I149" s="299">
        <v>0</v>
      </c>
      <c r="J149" s="299">
        <v>0</v>
      </c>
      <c r="K149" s="299">
        <v>0</v>
      </c>
      <c r="L149" s="299">
        <v>0</v>
      </c>
      <c r="M149" s="299">
        <v>0</v>
      </c>
      <c r="N149" s="295">
        <v>0</v>
      </c>
      <c r="O149" s="296">
        <v>0</v>
      </c>
      <c r="P149" s="297">
        <v>0</v>
      </c>
      <c r="Q149" s="290"/>
    </row>
    <row r="150" spans="1:17" s="8" customFormat="1" x14ac:dyDescent="0.25">
      <c r="A150" s="232" t="s">
        <v>173</v>
      </c>
      <c r="B150" s="224" t="s">
        <v>280</v>
      </c>
      <c r="C150" s="225" t="s">
        <v>263</v>
      </c>
      <c r="D150" s="226"/>
      <c r="E150" s="13"/>
      <c r="F150" s="13"/>
      <c r="G150" s="226">
        <f t="shared" ref="G150:P150" si="53">G142+G145+G148+G149</f>
        <v>2.8421709430404007E-12</v>
      </c>
      <c r="H150" s="298">
        <f t="shared" si="53"/>
        <v>159.78508733000001</v>
      </c>
      <c r="I150" s="298">
        <f t="shared" si="53"/>
        <v>0</v>
      </c>
      <c r="J150" s="298">
        <f t="shared" si="53"/>
        <v>0</v>
      </c>
      <c r="K150" s="298">
        <f t="shared" si="53"/>
        <v>0</v>
      </c>
      <c r="L150" s="298">
        <f t="shared" si="53"/>
        <v>0</v>
      </c>
      <c r="M150" s="298">
        <f t="shared" si="53"/>
        <v>0</v>
      </c>
      <c r="N150" s="292">
        <f t="shared" si="53"/>
        <v>0</v>
      </c>
      <c r="O150" s="293">
        <f t="shared" si="53"/>
        <v>0</v>
      </c>
      <c r="P150" s="294">
        <f t="shared" si="53"/>
        <v>161.45948733</v>
      </c>
      <c r="Q150" s="290"/>
    </row>
    <row r="151" spans="1:17" s="8" customFormat="1" x14ac:dyDescent="0.25">
      <c r="A151" s="232" t="s">
        <v>174</v>
      </c>
      <c r="B151" s="224" t="s">
        <v>21</v>
      </c>
      <c r="C151" s="225" t="s">
        <v>263</v>
      </c>
      <c r="D151" s="226"/>
      <c r="E151" s="13"/>
      <c r="F151" s="13"/>
      <c r="G151" s="276">
        <v>1212.6824484016272</v>
      </c>
      <c r="H151" s="329">
        <v>588.91392010999812</v>
      </c>
      <c r="I151" s="298">
        <f>G152</f>
        <v>1212.6824484016302</v>
      </c>
      <c r="J151" s="298">
        <f>H152</f>
        <v>748.69900743999813</v>
      </c>
      <c r="K151" s="298">
        <f t="shared" ref="K151" si="54">I152</f>
        <v>1212.6824484016302</v>
      </c>
      <c r="L151" s="298">
        <f t="shared" ref="L151" si="55">J152</f>
        <v>748.69900743999813</v>
      </c>
      <c r="M151" s="298">
        <f t="shared" ref="M151" si="56">K152</f>
        <v>1212.6824484016302</v>
      </c>
      <c r="N151" s="292">
        <f t="shared" ref="N151" si="57">L152</f>
        <v>748.69900743999813</v>
      </c>
      <c r="O151" s="293">
        <f t="shared" ref="O151" si="58">M152</f>
        <v>1212.6824484016302</v>
      </c>
      <c r="P151" s="294">
        <f t="shared" ref="P151" si="59">N152</f>
        <v>748.69900743999813</v>
      </c>
      <c r="Q151" s="290"/>
    </row>
    <row r="152" spans="1:17" s="8" customFormat="1" ht="16.5" thickBot="1" x14ac:dyDescent="0.3">
      <c r="A152" s="273" t="s">
        <v>279</v>
      </c>
      <c r="B152" s="255" t="s">
        <v>22</v>
      </c>
      <c r="C152" s="244" t="s">
        <v>263</v>
      </c>
      <c r="D152" s="274"/>
      <c r="E152" s="96"/>
      <c r="F152" s="96"/>
      <c r="G152" s="274">
        <f>G151+G150</f>
        <v>1212.6824484016302</v>
      </c>
      <c r="H152" s="316">
        <f t="shared" ref="H152:P152" si="60">H151+H150</f>
        <v>748.69900743999813</v>
      </c>
      <c r="I152" s="316">
        <f t="shared" si="60"/>
        <v>1212.6824484016302</v>
      </c>
      <c r="J152" s="316">
        <f t="shared" si="60"/>
        <v>748.69900743999813</v>
      </c>
      <c r="K152" s="316">
        <f t="shared" si="60"/>
        <v>1212.6824484016302</v>
      </c>
      <c r="L152" s="316">
        <f t="shared" si="60"/>
        <v>748.69900743999813</v>
      </c>
      <c r="M152" s="316">
        <f t="shared" si="60"/>
        <v>1212.6824484016302</v>
      </c>
      <c r="N152" s="317">
        <f t="shared" si="60"/>
        <v>748.69900743999813</v>
      </c>
      <c r="O152" s="318">
        <f t="shared" si="60"/>
        <v>1212.6824484016302</v>
      </c>
      <c r="P152" s="319">
        <f t="shared" si="60"/>
        <v>910.15849476999813</v>
      </c>
      <c r="Q152" s="290"/>
    </row>
    <row r="153" spans="1:17" s="8" customFormat="1" ht="16.5" thickBot="1" x14ac:dyDescent="0.3">
      <c r="A153" s="236"/>
      <c r="B153" s="237" t="s">
        <v>15</v>
      </c>
      <c r="C153" s="238"/>
      <c r="D153" s="239"/>
      <c r="E153" s="93"/>
      <c r="F153" s="93"/>
      <c r="G153" s="263"/>
      <c r="H153" s="320"/>
      <c r="I153" s="320"/>
      <c r="J153" s="320"/>
      <c r="K153" s="320"/>
      <c r="L153" s="320"/>
      <c r="M153" s="320"/>
      <c r="N153" s="321"/>
      <c r="O153" s="322"/>
      <c r="P153" s="323"/>
      <c r="Q153" s="290"/>
    </row>
    <row r="154" spans="1:17" s="25" customFormat="1" x14ac:dyDescent="0.25">
      <c r="A154" s="214">
        <v>1</v>
      </c>
      <c r="B154" s="215" t="s">
        <v>16</v>
      </c>
      <c r="C154" s="216" t="s">
        <v>263</v>
      </c>
      <c r="D154" s="217"/>
      <c r="E154" s="79"/>
      <c r="F154" s="79"/>
      <c r="G154" s="217">
        <f t="shared" ref="G154:P154" si="61">G72+G68+G41</f>
        <v>498.93034727336857</v>
      </c>
      <c r="H154" s="312">
        <f t="shared" si="61"/>
        <v>-385.09948124915275</v>
      </c>
      <c r="I154" s="312">
        <f t="shared" si="61"/>
        <v>0</v>
      </c>
      <c r="J154" s="312">
        <f t="shared" si="61"/>
        <v>-151.50658065169497</v>
      </c>
      <c r="K154" s="312">
        <f t="shared" si="61"/>
        <v>0</v>
      </c>
      <c r="L154" s="312">
        <f t="shared" si="61"/>
        <v>0.62758216085828167</v>
      </c>
      <c r="M154" s="312">
        <f t="shared" si="61"/>
        <v>0</v>
      </c>
      <c r="N154" s="313">
        <f t="shared" si="61"/>
        <v>-186.49171458620071</v>
      </c>
      <c r="O154" s="310">
        <f t="shared" si="61"/>
        <v>0</v>
      </c>
      <c r="P154" s="311">
        <f t="shared" si="61"/>
        <v>-47.728768172115451</v>
      </c>
      <c r="Q154" s="290"/>
    </row>
    <row r="155" spans="1:17" s="25" customFormat="1" x14ac:dyDescent="0.25">
      <c r="A155" s="232" t="s">
        <v>50</v>
      </c>
      <c r="B155" s="224" t="s">
        <v>175</v>
      </c>
      <c r="C155" s="225" t="s">
        <v>263</v>
      </c>
      <c r="D155" s="226"/>
      <c r="E155" s="26"/>
      <c r="F155" s="26"/>
      <c r="G155" s="262">
        <v>495.14537655353428</v>
      </c>
      <c r="H155" s="299">
        <v>560.42645044065569</v>
      </c>
      <c r="I155" s="299"/>
      <c r="J155" s="299"/>
      <c r="K155" s="299"/>
      <c r="L155" s="299"/>
      <c r="M155" s="299"/>
      <c r="N155" s="295"/>
      <c r="O155" s="296"/>
      <c r="P155" s="297"/>
      <c r="Q155" s="290"/>
    </row>
    <row r="156" spans="1:17" s="25" customFormat="1" x14ac:dyDescent="0.25">
      <c r="A156" s="232" t="s">
        <v>53</v>
      </c>
      <c r="B156" s="224" t="s">
        <v>176</v>
      </c>
      <c r="C156" s="225" t="s">
        <v>263</v>
      </c>
      <c r="D156" s="226"/>
      <c r="E156" s="26"/>
      <c r="F156" s="26"/>
      <c r="G156" s="262">
        <v>531.39944830753439</v>
      </c>
      <c r="H156" s="299">
        <v>489.08499999999998</v>
      </c>
      <c r="I156" s="299"/>
      <c r="J156" s="299"/>
      <c r="K156" s="299"/>
      <c r="L156" s="299"/>
      <c r="M156" s="299"/>
      <c r="N156" s="295"/>
      <c r="O156" s="296"/>
      <c r="P156" s="297"/>
      <c r="Q156" s="290"/>
    </row>
    <row r="157" spans="1:17" s="25" customFormat="1" x14ac:dyDescent="0.25">
      <c r="A157" s="232" t="s">
        <v>54</v>
      </c>
      <c r="B157" s="224" t="s">
        <v>177</v>
      </c>
      <c r="C157" s="225" t="s">
        <v>263</v>
      </c>
      <c r="D157" s="226"/>
      <c r="E157" s="26"/>
      <c r="F157" s="26"/>
      <c r="G157" s="262">
        <f t="shared" ref="G157:P157" si="62">G158+G159+G160</f>
        <v>0</v>
      </c>
      <c r="H157" s="299">
        <f t="shared" si="62"/>
        <v>0</v>
      </c>
      <c r="I157" s="299">
        <f t="shared" si="62"/>
        <v>0</v>
      </c>
      <c r="J157" s="299">
        <f t="shared" si="62"/>
        <v>0</v>
      </c>
      <c r="K157" s="299">
        <f t="shared" si="62"/>
        <v>0</v>
      </c>
      <c r="L157" s="299">
        <f t="shared" si="62"/>
        <v>0</v>
      </c>
      <c r="M157" s="299">
        <f t="shared" si="62"/>
        <v>0</v>
      </c>
      <c r="N157" s="295">
        <f t="shared" si="62"/>
        <v>0</v>
      </c>
      <c r="O157" s="296">
        <f t="shared" si="62"/>
        <v>0</v>
      </c>
      <c r="P157" s="297">
        <f t="shared" si="62"/>
        <v>0</v>
      </c>
      <c r="Q157" s="290"/>
    </row>
    <row r="158" spans="1:17" s="25" customFormat="1" x14ac:dyDescent="0.25">
      <c r="A158" s="222" t="s">
        <v>154</v>
      </c>
      <c r="B158" s="219" t="s">
        <v>178</v>
      </c>
      <c r="C158" s="220" t="s">
        <v>263</v>
      </c>
      <c r="D158" s="221"/>
      <c r="E158" s="26"/>
      <c r="F158" s="26"/>
      <c r="G158" s="233">
        <v>0</v>
      </c>
      <c r="H158" s="299">
        <v>0</v>
      </c>
      <c r="I158" s="299"/>
      <c r="J158" s="299"/>
      <c r="K158" s="299"/>
      <c r="L158" s="299"/>
      <c r="M158" s="299"/>
      <c r="N158" s="295"/>
      <c r="O158" s="296"/>
      <c r="P158" s="297"/>
      <c r="Q158" s="290"/>
    </row>
    <row r="159" spans="1:17" s="25" customFormat="1" x14ac:dyDescent="0.25">
      <c r="A159" s="222" t="s">
        <v>157</v>
      </c>
      <c r="B159" s="219" t="s">
        <v>179</v>
      </c>
      <c r="C159" s="220" t="s">
        <v>263</v>
      </c>
      <c r="D159" s="221"/>
      <c r="E159" s="26"/>
      <c r="F159" s="26"/>
      <c r="G159" s="233">
        <v>0</v>
      </c>
      <c r="H159" s="299">
        <f>H127</f>
        <v>0</v>
      </c>
      <c r="I159" s="299"/>
      <c r="J159" s="299"/>
      <c r="K159" s="299"/>
      <c r="L159" s="299"/>
      <c r="M159" s="299"/>
      <c r="N159" s="295"/>
      <c r="O159" s="296"/>
      <c r="P159" s="297"/>
      <c r="Q159" s="290"/>
    </row>
    <row r="160" spans="1:17" s="25" customFormat="1" x14ac:dyDescent="0.25">
      <c r="A160" s="222" t="s">
        <v>158</v>
      </c>
      <c r="B160" s="219" t="s">
        <v>180</v>
      </c>
      <c r="C160" s="220" t="s">
        <v>263</v>
      </c>
      <c r="D160" s="221"/>
      <c r="E160" s="26"/>
      <c r="F160" s="26"/>
      <c r="G160" s="233">
        <v>0</v>
      </c>
      <c r="H160" s="299">
        <v>0</v>
      </c>
      <c r="I160" s="299"/>
      <c r="J160" s="299"/>
      <c r="K160" s="299"/>
      <c r="L160" s="299"/>
      <c r="M160" s="299"/>
      <c r="N160" s="295"/>
      <c r="O160" s="296"/>
      <c r="P160" s="297"/>
      <c r="Q160" s="290"/>
    </row>
    <row r="161" spans="1:17" s="25" customFormat="1" x14ac:dyDescent="0.25">
      <c r="A161" s="232" t="s">
        <v>55</v>
      </c>
      <c r="B161" s="224" t="s">
        <v>166</v>
      </c>
      <c r="C161" s="225" t="s">
        <v>263</v>
      </c>
      <c r="D161" s="226"/>
      <c r="E161" s="26"/>
      <c r="F161" s="26"/>
      <c r="G161" s="226">
        <f t="shared" ref="G161:P161" si="63">G135</f>
        <v>0</v>
      </c>
      <c r="H161" s="299">
        <f>H135</f>
        <v>74.72760000000001</v>
      </c>
      <c r="I161" s="299">
        <f t="shared" si="63"/>
        <v>0</v>
      </c>
      <c r="J161" s="299">
        <f t="shared" si="63"/>
        <v>0</v>
      </c>
      <c r="K161" s="299">
        <f t="shared" si="63"/>
        <v>0</v>
      </c>
      <c r="L161" s="299">
        <f t="shared" si="63"/>
        <v>0</v>
      </c>
      <c r="M161" s="299">
        <f t="shared" si="63"/>
        <v>0</v>
      </c>
      <c r="N161" s="295">
        <f t="shared" si="63"/>
        <v>0</v>
      </c>
      <c r="O161" s="296">
        <f t="shared" si="63"/>
        <v>0</v>
      </c>
      <c r="P161" s="297">
        <f t="shared" si="63"/>
        <v>74.72760000000001</v>
      </c>
      <c r="Q161" s="290"/>
    </row>
    <row r="162" spans="1:17" s="25" customFormat="1" x14ac:dyDescent="0.25">
      <c r="A162" s="232" t="s">
        <v>56</v>
      </c>
      <c r="B162" s="224" t="s">
        <v>181</v>
      </c>
      <c r="C162" s="225"/>
      <c r="D162" s="226"/>
      <c r="E162" s="26"/>
      <c r="F162" s="26"/>
      <c r="G162" s="226">
        <f t="shared" ref="G162:P162" si="64">G156/G154</f>
        <v>1.0650774225532842</v>
      </c>
      <c r="H162" s="299">
        <f t="shared" si="64"/>
        <v>-1.2700224846150088</v>
      </c>
      <c r="I162" s="299" t="e">
        <f t="shared" si="64"/>
        <v>#DIV/0!</v>
      </c>
      <c r="J162" s="299">
        <f t="shared" si="64"/>
        <v>0</v>
      </c>
      <c r="K162" s="299" t="e">
        <f t="shared" si="64"/>
        <v>#DIV/0!</v>
      </c>
      <c r="L162" s="299">
        <f t="shared" si="64"/>
        <v>0</v>
      </c>
      <c r="M162" s="299" t="e">
        <f t="shared" si="64"/>
        <v>#DIV/0!</v>
      </c>
      <c r="N162" s="295">
        <f t="shared" si="64"/>
        <v>0</v>
      </c>
      <c r="O162" s="296" t="e">
        <f t="shared" si="64"/>
        <v>#DIV/0!</v>
      </c>
      <c r="P162" s="297">
        <f t="shared" si="64"/>
        <v>0</v>
      </c>
      <c r="Q162" s="290"/>
    </row>
    <row r="163" spans="1:17" s="25" customFormat="1" x14ac:dyDescent="0.25">
      <c r="A163" s="232" t="s">
        <v>130</v>
      </c>
      <c r="B163" s="224" t="s">
        <v>182</v>
      </c>
      <c r="C163" s="225" t="s">
        <v>263</v>
      </c>
      <c r="D163" s="226"/>
      <c r="E163" s="26"/>
      <c r="F163" s="26"/>
      <c r="G163" s="262">
        <v>1010.2733171614245</v>
      </c>
      <c r="H163" s="299">
        <v>2275.7443432780001</v>
      </c>
      <c r="I163" s="299"/>
      <c r="J163" s="299"/>
      <c r="K163" s="299"/>
      <c r="L163" s="299"/>
      <c r="M163" s="299"/>
      <c r="N163" s="295"/>
      <c r="O163" s="296"/>
      <c r="P163" s="297"/>
      <c r="Q163" s="290"/>
    </row>
    <row r="164" spans="1:17" s="25" customFormat="1" ht="25.5" x14ac:dyDescent="0.25">
      <c r="A164" s="222" t="s">
        <v>145</v>
      </c>
      <c r="B164" s="219" t="s">
        <v>341</v>
      </c>
      <c r="C164" s="220" t="s">
        <v>263</v>
      </c>
      <c r="D164" s="221"/>
      <c r="E164" s="26"/>
      <c r="F164" s="26"/>
      <c r="G164" s="262">
        <v>371.51784836147772</v>
      </c>
      <c r="H164" s="299">
        <v>59.151997170000001</v>
      </c>
      <c r="I164" s="299"/>
      <c r="J164" s="299"/>
      <c r="K164" s="299"/>
      <c r="L164" s="299"/>
      <c r="M164" s="299"/>
      <c r="N164" s="295"/>
      <c r="O164" s="296"/>
      <c r="P164" s="297"/>
      <c r="Q164" s="290"/>
    </row>
    <row r="165" spans="1:17" s="25" customFormat="1" x14ac:dyDescent="0.25">
      <c r="A165" s="222"/>
      <c r="B165" s="234" t="s">
        <v>185</v>
      </c>
      <c r="C165" s="220" t="s">
        <v>263</v>
      </c>
      <c r="D165" s="221"/>
      <c r="E165" s="26"/>
      <c r="F165" s="26"/>
      <c r="G165" s="262">
        <v>334.36606352532999</v>
      </c>
      <c r="H165" s="299">
        <v>55.389585910000001</v>
      </c>
      <c r="I165" s="299"/>
      <c r="J165" s="299"/>
      <c r="K165" s="299"/>
      <c r="L165" s="299"/>
      <c r="M165" s="299"/>
      <c r="N165" s="295"/>
      <c r="O165" s="296"/>
      <c r="P165" s="297"/>
      <c r="Q165" s="290"/>
    </row>
    <row r="166" spans="1:17" s="25" customFormat="1" x14ac:dyDescent="0.25">
      <c r="A166" s="222" t="s">
        <v>146</v>
      </c>
      <c r="B166" s="219" t="s">
        <v>184</v>
      </c>
      <c r="C166" s="220" t="s">
        <v>263</v>
      </c>
      <c r="D166" s="221"/>
      <c r="E166" s="26"/>
      <c r="F166" s="26"/>
      <c r="G166" s="221">
        <f t="shared" ref="G166:P166" si="65">G163-G164</f>
        <v>638.75546879994681</v>
      </c>
      <c r="H166" s="299">
        <f>H163-H164</f>
        <v>2216.5923461080001</v>
      </c>
      <c r="I166" s="299">
        <f t="shared" si="65"/>
        <v>0</v>
      </c>
      <c r="J166" s="299">
        <f t="shared" si="65"/>
        <v>0</v>
      </c>
      <c r="K166" s="299">
        <f t="shared" si="65"/>
        <v>0</v>
      </c>
      <c r="L166" s="299">
        <f t="shared" si="65"/>
        <v>0</v>
      </c>
      <c r="M166" s="299">
        <f t="shared" si="65"/>
        <v>0</v>
      </c>
      <c r="N166" s="295">
        <f t="shared" si="65"/>
        <v>0</v>
      </c>
      <c r="O166" s="296">
        <f t="shared" si="65"/>
        <v>0</v>
      </c>
      <c r="P166" s="297">
        <f t="shared" si="65"/>
        <v>0</v>
      </c>
      <c r="Q166" s="290"/>
    </row>
    <row r="167" spans="1:17" s="25" customFormat="1" x14ac:dyDescent="0.25">
      <c r="A167" s="222"/>
      <c r="B167" s="234" t="s">
        <v>185</v>
      </c>
      <c r="C167" s="220" t="s">
        <v>263</v>
      </c>
      <c r="D167" s="221"/>
      <c r="E167" s="26"/>
      <c r="F167" s="26"/>
      <c r="G167" s="233">
        <v>304.38940527461682</v>
      </c>
      <c r="H167" s="299">
        <v>1636.2813339060003</v>
      </c>
      <c r="I167" s="299"/>
      <c r="J167" s="299"/>
      <c r="K167" s="299"/>
      <c r="L167" s="299"/>
      <c r="M167" s="299"/>
      <c r="N167" s="295"/>
      <c r="O167" s="296"/>
      <c r="P167" s="297"/>
      <c r="Q167" s="290"/>
    </row>
    <row r="168" spans="1:17" s="25" customFormat="1" x14ac:dyDescent="0.25">
      <c r="A168" s="232" t="s">
        <v>131</v>
      </c>
      <c r="B168" s="224" t="s">
        <v>186</v>
      </c>
      <c r="C168" s="225" t="s">
        <v>263</v>
      </c>
      <c r="D168" s="226"/>
      <c r="E168" s="26"/>
      <c r="F168" s="26"/>
      <c r="G168" s="262">
        <v>2439.2250229155347</v>
      </c>
      <c r="H168" s="299">
        <v>4834.2884032299999</v>
      </c>
      <c r="I168" s="299"/>
      <c r="J168" s="299"/>
      <c r="K168" s="299"/>
      <c r="L168" s="299"/>
      <c r="M168" s="299"/>
      <c r="N168" s="295"/>
      <c r="O168" s="296"/>
      <c r="P168" s="297"/>
      <c r="Q168" s="290"/>
    </row>
    <row r="169" spans="1:17" s="25" customFormat="1" x14ac:dyDescent="0.25">
      <c r="A169" s="222" t="s">
        <v>149</v>
      </c>
      <c r="B169" s="219" t="s">
        <v>187</v>
      </c>
      <c r="C169" s="220" t="s">
        <v>263</v>
      </c>
      <c r="D169" s="221"/>
      <c r="E169" s="26"/>
      <c r="F169" s="26"/>
      <c r="G169" s="233">
        <v>14.162588090690789</v>
      </c>
      <c r="H169" s="299">
        <v>5.2443000000000044</v>
      </c>
      <c r="I169" s="299"/>
      <c r="J169" s="299"/>
      <c r="K169" s="299"/>
      <c r="L169" s="299"/>
      <c r="M169" s="299"/>
      <c r="N169" s="295"/>
      <c r="O169" s="296"/>
      <c r="P169" s="297"/>
      <c r="Q169" s="290"/>
    </row>
    <row r="170" spans="1:17" s="25" customFormat="1" x14ac:dyDescent="0.25">
      <c r="A170" s="222"/>
      <c r="B170" s="234" t="s">
        <v>185</v>
      </c>
      <c r="C170" s="220" t="s">
        <v>263</v>
      </c>
      <c r="D170" s="221"/>
      <c r="E170" s="26"/>
      <c r="F170" s="26"/>
      <c r="G170" s="233">
        <v>0</v>
      </c>
      <c r="H170" s="299">
        <v>0</v>
      </c>
      <c r="I170" s="299"/>
      <c r="J170" s="299"/>
      <c r="K170" s="299"/>
      <c r="L170" s="299"/>
      <c r="M170" s="299"/>
      <c r="N170" s="295"/>
      <c r="O170" s="296"/>
      <c r="P170" s="297"/>
      <c r="Q170" s="290"/>
    </row>
    <row r="171" spans="1:17" s="25" customFormat="1" x14ac:dyDescent="0.25">
      <c r="A171" s="222" t="s">
        <v>150</v>
      </c>
      <c r="B171" s="219" t="s">
        <v>188</v>
      </c>
      <c r="C171" s="220" t="s">
        <v>263</v>
      </c>
      <c r="D171" s="221"/>
      <c r="E171" s="26"/>
      <c r="F171" s="26"/>
      <c r="G171" s="233">
        <f>G172</f>
        <v>329.45475685532227</v>
      </c>
      <c r="H171" s="299">
        <f t="shared" ref="H171:P171" si="66">H172</f>
        <v>2487.1779688399997</v>
      </c>
      <c r="I171" s="299">
        <f t="shared" si="66"/>
        <v>0</v>
      </c>
      <c r="J171" s="299">
        <f t="shared" si="66"/>
        <v>0</v>
      </c>
      <c r="K171" s="299">
        <f t="shared" si="66"/>
        <v>0</v>
      </c>
      <c r="L171" s="299">
        <f t="shared" si="66"/>
        <v>0</v>
      </c>
      <c r="M171" s="299">
        <f t="shared" si="66"/>
        <v>0</v>
      </c>
      <c r="N171" s="295">
        <f t="shared" si="66"/>
        <v>0</v>
      </c>
      <c r="O171" s="296">
        <f t="shared" si="66"/>
        <v>0</v>
      </c>
      <c r="P171" s="297">
        <f t="shared" si="66"/>
        <v>0</v>
      </c>
      <c r="Q171" s="290"/>
    </row>
    <row r="172" spans="1:17" s="25" customFormat="1" x14ac:dyDescent="0.25">
      <c r="A172" s="222"/>
      <c r="B172" s="219" t="s">
        <v>189</v>
      </c>
      <c r="C172" s="220" t="s">
        <v>263</v>
      </c>
      <c r="D172" s="221"/>
      <c r="E172" s="26"/>
      <c r="F172" s="26"/>
      <c r="G172" s="233">
        <v>329.45475685532227</v>
      </c>
      <c r="H172" s="299">
        <v>2487.1779688399997</v>
      </c>
      <c r="I172" s="299"/>
      <c r="J172" s="299"/>
      <c r="K172" s="299"/>
      <c r="L172" s="299"/>
      <c r="M172" s="299"/>
      <c r="N172" s="295"/>
      <c r="O172" s="296"/>
      <c r="P172" s="297"/>
      <c r="Q172" s="290"/>
    </row>
    <row r="173" spans="1:17" s="25" customFormat="1" x14ac:dyDescent="0.25">
      <c r="A173" s="222"/>
      <c r="B173" s="234" t="s">
        <v>185</v>
      </c>
      <c r="C173" s="220" t="s">
        <v>263</v>
      </c>
      <c r="D173" s="221"/>
      <c r="E173" s="37"/>
      <c r="F173" s="37"/>
      <c r="G173" s="233">
        <v>184.33379380031639</v>
      </c>
      <c r="H173" s="339">
        <v>2198.9350596799986</v>
      </c>
      <c r="I173" s="301">
        <f t="shared" ref="I173:P173" si="67">G173/G172*I172</f>
        <v>0</v>
      </c>
      <c r="J173" s="301">
        <f t="shared" si="67"/>
        <v>0</v>
      </c>
      <c r="K173" s="301" t="e">
        <f t="shared" si="67"/>
        <v>#DIV/0!</v>
      </c>
      <c r="L173" s="301" t="e">
        <f t="shared" si="67"/>
        <v>#DIV/0!</v>
      </c>
      <c r="M173" s="301" t="e">
        <f t="shared" si="67"/>
        <v>#DIV/0!</v>
      </c>
      <c r="N173" s="305" t="e">
        <f t="shared" si="67"/>
        <v>#DIV/0!</v>
      </c>
      <c r="O173" s="306" t="e">
        <f t="shared" si="67"/>
        <v>#DIV/0!</v>
      </c>
      <c r="P173" s="307" t="e">
        <f t="shared" si="67"/>
        <v>#DIV/0!</v>
      </c>
      <c r="Q173" s="290"/>
    </row>
    <row r="174" spans="1:17" s="25" customFormat="1" x14ac:dyDescent="0.25">
      <c r="A174" s="222"/>
      <c r="B174" s="219" t="s">
        <v>190</v>
      </c>
      <c r="C174" s="220" t="s">
        <v>263</v>
      </c>
      <c r="D174" s="221"/>
      <c r="E174" s="37"/>
      <c r="F174" s="37"/>
      <c r="G174" s="233">
        <f>G171-G172</f>
        <v>0</v>
      </c>
      <c r="H174" s="301">
        <f t="shared" ref="H174:P174" si="68">H171-H172</f>
        <v>0</v>
      </c>
      <c r="I174" s="301">
        <f t="shared" si="68"/>
        <v>0</v>
      </c>
      <c r="J174" s="301">
        <f t="shared" si="68"/>
        <v>0</v>
      </c>
      <c r="K174" s="301">
        <f t="shared" si="68"/>
        <v>0</v>
      </c>
      <c r="L174" s="301">
        <f t="shared" si="68"/>
        <v>0</v>
      </c>
      <c r="M174" s="301">
        <f t="shared" si="68"/>
        <v>0</v>
      </c>
      <c r="N174" s="305">
        <f t="shared" si="68"/>
        <v>0</v>
      </c>
      <c r="O174" s="306">
        <f t="shared" si="68"/>
        <v>0</v>
      </c>
      <c r="P174" s="307">
        <f t="shared" si="68"/>
        <v>0</v>
      </c>
      <c r="Q174" s="290"/>
    </row>
    <row r="175" spans="1:17" s="25" customFormat="1" x14ac:dyDescent="0.25">
      <c r="A175" s="222"/>
      <c r="B175" s="234" t="s">
        <v>185</v>
      </c>
      <c r="C175" s="220" t="s">
        <v>263</v>
      </c>
      <c r="D175" s="221"/>
      <c r="E175" s="37"/>
      <c r="F175" s="37"/>
      <c r="G175" s="233">
        <f>G174</f>
        <v>0</v>
      </c>
      <c r="H175" s="301">
        <f t="shared" ref="H175:P175" si="69">H174</f>
        <v>0</v>
      </c>
      <c r="I175" s="301">
        <f t="shared" si="69"/>
        <v>0</v>
      </c>
      <c r="J175" s="301">
        <f t="shared" si="69"/>
        <v>0</v>
      </c>
      <c r="K175" s="301">
        <f t="shared" si="69"/>
        <v>0</v>
      </c>
      <c r="L175" s="301">
        <f t="shared" si="69"/>
        <v>0</v>
      </c>
      <c r="M175" s="301">
        <f t="shared" si="69"/>
        <v>0</v>
      </c>
      <c r="N175" s="305">
        <f t="shared" si="69"/>
        <v>0</v>
      </c>
      <c r="O175" s="306">
        <f t="shared" si="69"/>
        <v>0</v>
      </c>
      <c r="P175" s="307">
        <f t="shared" si="69"/>
        <v>0</v>
      </c>
      <c r="Q175" s="290"/>
    </row>
    <row r="176" spans="1:17" s="25" customFormat="1" x14ac:dyDescent="0.25">
      <c r="A176" s="222" t="s">
        <v>205</v>
      </c>
      <c r="B176" s="219" t="s">
        <v>191</v>
      </c>
      <c r="C176" s="220" t="s">
        <v>263</v>
      </c>
      <c r="D176" s="221"/>
      <c r="E176" s="37"/>
      <c r="F176" s="37"/>
      <c r="G176" s="233">
        <v>297.77800000000002</v>
      </c>
      <c r="H176" s="301">
        <v>300.63277549999998</v>
      </c>
      <c r="I176" s="301"/>
      <c r="J176" s="301"/>
      <c r="K176" s="301"/>
      <c r="L176" s="301"/>
      <c r="M176" s="301"/>
      <c r="N176" s="305"/>
      <c r="O176" s="306"/>
      <c r="P176" s="307"/>
      <c r="Q176" s="290"/>
    </row>
    <row r="177" spans="1:17" s="25" customFormat="1" x14ac:dyDescent="0.25">
      <c r="A177" s="222"/>
      <c r="B177" s="234" t="s">
        <v>185</v>
      </c>
      <c r="C177" s="220" t="s">
        <v>263</v>
      </c>
      <c r="D177" s="221"/>
      <c r="E177" s="37"/>
      <c r="F177" s="37"/>
      <c r="G177" s="233">
        <v>0</v>
      </c>
      <c r="H177" s="301">
        <v>298.91545878000005</v>
      </c>
      <c r="I177" s="301"/>
      <c r="J177" s="301"/>
      <c r="K177" s="301"/>
      <c r="L177" s="301"/>
      <c r="M177" s="301"/>
      <c r="N177" s="305"/>
      <c r="O177" s="306"/>
      <c r="P177" s="307"/>
      <c r="Q177" s="290"/>
    </row>
    <row r="178" spans="1:17" s="25" customFormat="1" x14ac:dyDescent="0.25">
      <c r="A178" s="222" t="s">
        <v>206</v>
      </c>
      <c r="B178" s="219" t="s">
        <v>192</v>
      </c>
      <c r="C178" s="220" t="s">
        <v>263</v>
      </c>
      <c r="D178" s="221"/>
      <c r="E178" s="37"/>
      <c r="F178" s="37"/>
      <c r="G178" s="233">
        <v>743.43719773865689</v>
      </c>
      <c r="H178" s="301">
        <v>602.25811017000001</v>
      </c>
      <c r="I178" s="301"/>
      <c r="J178" s="301"/>
      <c r="K178" s="301"/>
      <c r="L178" s="301"/>
      <c r="M178" s="301"/>
      <c r="N178" s="305"/>
      <c r="O178" s="306"/>
      <c r="P178" s="307"/>
      <c r="Q178" s="290"/>
    </row>
    <row r="179" spans="1:17" s="8" customFormat="1" ht="15.6" customHeight="1" x14ac:dyDescent="0.25">
      <c r="A179" s="222"/>
      <c r="B179" s="234" t="s">
        <v>185</v>
      </c>
      <c r="C179" s="220" t="s">
        <v>263</v>
      </c>
      <c r="D179" s="221"/>
      <c r="E179" s="13"/>
      <c r="F179" s="13"/>
      <c r="G179" s="233">
        <v>686.96410160914024</v>
      </c>
      <c r="H179" s="298">
        <v>548.84602535999989</v>
      </c>
      <c r="I179" s="298"/>
      <c r="J179" s="298"/>
      <c r="K179" s="298"/>
      <c r="L179" s="298"/>
      <c r="M179" s="298"/>
      <c r="N179" s="292"/>
      <c r="O179" s="293"/>
      <c r="P179" s="294"/>
      <c r="Q179" s="290"/>
    </row>
    <row r="180" spans="1:17" s="8" customFormat="1" ht="15.6" customHeight="1" x14ac:dyDescent="0.25">
      <c r="A180" s="222" t="s">
        <v>207</v>
      </c>
      <c r="B180" s="219" t="s">
        <v>193</v>
      </c>
      <c r="C180" s="220" t="s">
        <v>263</v>
      </c>
      <c r="D180" s="221"/>
      <c r="E180" s="89"/>
      <c r="F180" s="89"/>
      <c r="G180" s="233">
        <v>49.3609579593288</v>
      </c>
      <c r="H180" s="324">
        <v>11.41670055</v>
      </c>
      <c r="I180" s="324"/>
      <c r="J180" s="324"/>
      <c r="K180" s="324"/>
      <c r="L180" s="324"/>
      <c r="M180" s="324"/>
      <c r="N180" s="325"/>
      <c r="O180" s="326"/>
      <c r="P180" s="327"/>
      <c r="Q180" s="290"/>
    </row>
    <row r="181" spans="1:17" x14ac:dyDescent="0.25">
      <c r="A181" s="222"/>
      <c r="B181" s="234" t="s">
        <v>185</v>
      </c>
      <c r="C181" s="220" t="s">
        <v>263</v>
      </c>
      <c r="D181" s="221"/>
      <c r="E181" s="13"/>
      <c r="F181" s="13"/>
      <c r="G181" s="233">
        <v>0</v>
      </c>
      <c r="H181" s="298">
        <v>2.4185979</v>
      </c>
      <c r="I181" s="298"/>
      <c r="J181" s="298"/>
      <c r="K181" s="298"/>
      <c r="L181" s="298"/>
      <c r="M181" s="298"/>
      <c r="N181" s="292"/>
      <c r="O181" s="293"/>
      <c r="P181" s="294"/>
      <c r="Q181" s="290"/>
    </row>
    <row r="182" spans="1:17" x14ac:dyDescent="0.25">
      <c r="A182" s="222" t="s">
        <v>208</v>
      </c>
      <c r="B182" s="219" t="s">
        <v>194</v>
      </c>
      <c r="C182" s="220" t="s">
        <v>263</v>
      </c>
      <c r="D182" s="221"/>
      <c r="E182" s="13"/>
      <c r="F182" s="13"/>
      <c r="G182" s="233">
        <v>0</v>
      </c>
      <c r="H182" s="298">
        <v>0</v>
      </c>
      <c r="I182" s="298"/>
      <c r="J182" s="298"/>
      <c r="K182" s="298"/>
      <c r="L182" s="298"/>
      <c r="M182" s="298"/>
      <c r="N182" s="292"/>
      <c r="O182" s="293"/>
      <c r="P182" s="294"/>
      <c r="Q182" s="290"/>
    </row>
    <row r="183" spans="1:17" x14ac:dyDescent="0.25">
      <c r="A183" s="222"/>
      <c r="B183" s="234" t="s">
        <v>185</v>
      </c>
      <c r="C183" s="220" t="s">
        <v>263</v>
      </c>
      <c r="D183" s="221"/>
      <c r="E183" s="13"/>
      <c r="F183" s="13"/>
      <c r="G183" s="233">
        <v>0</v>
      </c>
      <c r="H183" s="298">
        <v>0</v>
      </c>
      <c r="I183" s="298"/>
      <c r="J183" s="298"/>
      <c r="K183" s="298"/>
      <c r="L183" s="298"/>
      <c r="M183" s="298"/>
      <c r="N183" s="292"/>
      <c r="O183" s="293"/>
      <c r="P183" s="294"/>
      <c r="Q183" s="290"/>
    </row>
    <row r="184" spans="1:17" x14ac:dyDescent="0.25">
      <c r="A184" s="222" t="s">
        <v>209</v>
      </c>
      <c r="B184" s="219" t="s">
        <v>195</v>
      </c>
      <c r="C184" s="220" t="s">
        <v>263</v>
      </c>
      <c r="D184" s="221"/>
      <c r="E184" s="13"/>
      <c r="F184" s="13"/>
      <c r="G184" s="233">
        <v>56.941381218474937</v>
      </c>
      <c r="H184" s="298">
        <v>37.420370780000006</v>
      </c>
      <c r="I184" s="298"/>
      <c r="J184" s="298"/>
      <c r="K184" s="298"/>
      <c r="L184" s="298"/>
      <c r="M184" s="298"/>
      <c r="N184" s="292"/>
      <c r="O184" s="293"/>
      <c r="P184" s="294"/>
      <c r="Q184" s="290"/>
    </row>
    <row r="185" spans="1:17" x14ac:dyDescent="0.25">
      <c r="A185" s="222"/>
      <c r="B185" s="234" t="s">
        <v>185</v>
      </c>
      <c r="C185" s="220" t="s">
        <v>263</v>
      </c>
      <c r="D185" s="221"/>
      <c r="E185" s="13"/>
      <c r="F185" s="13"/>
      <c r="G185" s="233">
        <v>0</v>
      </c>
      <c r="H185" s="298">
        <v>0</v>
      </c>
      <c r="I185" s="298"/>
      <c r="J185" s="298"/>
      <c r="K185" s="298"/>
      <c r="L185" s="298"/>
      <c r="M185" s="298"/>
      <c r="N185" s="292"/>
      <c r="O185" s="293"/>
      <c r="P185" s="294"/>
      <c r="Q185" s="290"/>
    </row>
    <row r="186" spans="1:17" x14ac:dyDescent="0.25">
      <c r="A186" s="222" t="s">
        <v>210</v>
      </c>
      <c r="B186" s="219" t="s">
        <v>196</v>
      </c>
      <c r="C186" s="220" t="s">
        <v>263</v>
      </c>
      <c r="D186" s="221"/>
      <c r="E186" s="13"/>
      <c r="F186" s="13"/>
      <c r="G186" s="233">
        <v>20.116871030204727</v>
      </c>
      <c r="H186" s="298">
        <v>18.571736690000002</v>
      </c>
      <c r="I186" s="298"/>
      <c r="J186" s="298"/>
      <c r="K186" s="298"/>
      <c r="L186" s="298"/>
      <c r="M186" s="298"/>
      <c r="N186" s="292"/>
      <c r="O186" s="293"/>
      <c r="P186" s="294"/>
      <c r="Q186" s="290"/>
    </row>
    <row r="187" spans="1:17" x14ac:dyDescent="0.25">
      <c r="A187" s="240"/>
      <c r="B187" s="234" t="s">
        <v>185</v>
      </c>
      <c r="C187" s="220" t="s">
        <v>263</v>
      </c>
      <c r="D187" s="241"/>
      <c r="E187" s="13"/>
      <c r="F187" s="13"/>
      <c r="G187" s="264">
        <v>0</v>
      </c>
      <c r="H187" s="298">
        <v>0</v>
      </c>
      <c r="I187" s="298"/>
      <c r="J187" s="298"/>
      <c r="K187" s="298"/>
      <c r="L187" s="298"/>
      <c r="M187" s="298"/>
      <c r="N187" s="292"/>
      <c r="O187" s="293"/>
      <c r="P187" s="294"/>
      <c r="Q187" s="290"/>
    </row>
    <row r="188" spans="1:17" x14ac:dyDescent="0.25">
      <c r="A188" s="240" t="s">
        <v>211</v>
      </c>
      <c r="B188" s="242" t="s">
        <v>197</v>
      </c>
      <c r="C188" s="220" t="s">
        <v>263</v>
      </c>
      <c r="D188" s="241"/>
      <c r="E188" s="13"/>
      <c r="F188" s="13"/>
      <c r="G188" s="264">
        <v>12.2889</v>
      </c>
      <c r="H188" s="298">
        <v>19.755809849999988</v>
      </c>
      <c r="I188" s="298"/>
      <c r="J188" s="298"/>
      <c r="K188" s="298"/>
      <c r="L188" s="298"/>
      <c r="M188" s="298"/>
      <c r="N188" s="292"/>
      <c r="O188" s="293"/>
      <c r="P188" s="294"/>
      <c r="Q188" s="290"/>
    </row>
    <row r="189" spans="1:17" x14ac:dyDescent="0.25">
      <c r="A189" s="240"/>
      <c r="B189" s="234" t="s">
        <v>185</v>
      </c>
      <c r="C189" s="220" t="s">
        <v>263</v>
      </c>
      <c r="D189" s="241"/>
      <c r="E189" s="13"/>
      <c r="F189" s="13"/>
      <c r="G189" s="264">
        <v>0</v>
      </c>
      <c r="H189" s="298">
        <v>0</v>
      </c>
      <c r="I189" s="298"/>
      <c r="J189" s="298"/>
      <c r="K189" s="298"/>
      <c r="L189" s="298"/>
      <c r="M189" s="298"/>
      <c r="N189" s="292"/>
      <c r="O189" s="293"/>
      <c r="P189" s="294"/>
      <c r="Q189" s="290"/>
    </row>
    <row r="190" spans="1:17" ht="25.5" x14ac:dyDescent="0.25">
      <c r="A190" s="222" t="s">
        <v>212</v>
      </c>
      <c r="B190" s="219" t="s">
        <v>213</v>
      </c>
      <c r="C190" s="220" t="s">
        <v>263</v>
      </c>
      <c r="D190" s="241"/>
      <c r="E190" s="13"/>
      <c r="F190" s="13"/>
      <c r="G190" s="264">
        <v>370.65134105633996</v>
      </c>
      <c r="H190" s="298">
        <v>100.9816</v>
      </c>
      <c r="I190" s="298"/>
      <c r="J190" s="298"/>
      <c r="K190" s="298"/>
      <c r="L190" s="298"/>
      <c r="M190" s="298"/>
      <c r="N190" s="292"/>
      <c r="O190" s="293"/>
      <c r="P190" s="294"/>
      <c r="Q190" s="290"/>
    </row>
    <row r="191" spans="1:17" x14ac:dyDescent="0.25">
      <c r="A191" s="243"/>
      <c r="B191" s="234" t="s">
        <v>185</v>
      </c>
      <c r="C191" s="220" t="s">
        <v>263</v>
      </c>
      <c r="D191" s="241"/>
      <c r="E191" s="13"/>
      <c r="F191" s="13"/>
      <c r="G191" s="264">
        <v>202.43335705447737</v>
      </c>
      <c r="H191" s="298">
        <v>75.703541470000005</v>
      </c>
      <c r="I191" s="298"/>
      <c r="J191" s="298"/>
      <c r="K191" s="298"/>
      <c r="L191" s="298"/>
      <c r="M191" s="298"/>
      <c r="N191" s="292"/>
      <c r="O191" s="293"/>
      <c r="P191" s="294"/>
      <c r="Q191" s="290"/>
    </row>
    <row r="192" spans="1:17" ht="16.5" thickBot="1" x14ac:dyDescent="0.3">
      <c r="A192" s="235">
        <v>9</v>
      </c>
      <c r="B192" s="258" t="s">
        <v>204</v>
      </c>
      <c r="C192" s="259" t="s">
        <v>67</v>
      </c>
      <c r="D192" s="245"/>
      <c r="E192" s="257"/>
      <c r="F192" s="257"/>
      <c r="G192" s="265">
        <v>0.89893587933322816</v>
      </c>
      <c r="H192" s="335">
        <v>0.63200000000000001</v>
      </c>
      <c r="I192" s="328"/>
      <c r="J192" s="328"/>
      <c r="K192" s="328"/>
      <c r="L192" s="328"/>
      <c r="M192" s="328"/>
      <c r="N192" s="302"/>
      <c r="O192" s="303"/>
      <c r="P192" s="304"/>
      <c r="Q192" s="290"/>
    </row>
    <row r="193" spans="1:17" ht="16.5" thickBot="1" x14ac:dyDescent="0.3">
      <c r="A193" s="246"/>
      <c r="B193" s="247" t="s">
        <v>68</v>
      </c>
      <c r="C193" s="238"/>
      <c r="D193" s="248"/>
      <c r="E193" s="93"/>
      <c r="F193" s="93"/>
      <c r="G193" s="266"/>
      <c r="H193" s="320"/>
      <c r="I193" s="320"/>
      <c r="J193" s="320"/>
      <c r="K193" s="320"/>
      <c r="L193" s="320"/>
      <c r="M193" s="320"/>
      <c r="N193" s="321"/>
      <c r="O193" s="322"/>
      <c r="P193" s="323"/>
      <c r="Q193" s="290"/>
    </row>
    <row r="194" spans="1:17" x14ac:dyDescent="0.25">
      <c r="A194" s="249">
        <v>1</v>
      </c>
      <c r="B194" s="215" t="s">
        <v>73</v>
      </c>
      <c r="C194" s="250"/>
      <c r="D194" s="251"/>
      <c r="E194" s="89"/>
      <c r="F194" s="89"/>
      <c r="G194" s="267"/>
      <c r="H194" s="324"/>
      <c r="I194" s="324"/>
      <c r="J194" s="324"/>
      <c r="K194" s="324"/>
      <c r="L194" s="324"/>
      <c r="M194" s="324"/>
      <c r="N194" s="325"/>
      <c r="O194" s="326"/>
      <c r="P194" s="327"/>
      <c r="Q194" s="290"/>
    </row>
    <row r="195" spans="1:17" ht="25.5" x14ac:dyDescent="0.25">
      <c r="A195" s="232"/>
      <c r="B195" s="224" t="s">
        <v>198</v>
      </c>
      <c r="C195" s="225" t="s">
        <v>75</v>
      </c>
      <c r="D195" s="252"/>
      <c r="E195" s="13"/>
      <c r="F195" s="13"/>
      <c r="G195" s="268">
        <v>1817376.9690358669</v>
      </c>
      <c r="H195" s="338">
        <v>465841.63800000004</v>
      </c>
      <c r="I195" s="298"/>
      <c r="J195" s="298"/>
      <c r="K195" s="298"/>
      <c r="L195" s="298"/>
      <c r="M195" s="298"/>
      <c r="N195" s="292"/>
      <c r="O195" s="293"/>
      <c r="P195" s="294"/>
      <c r="Q195" s="290"/>
    </row>
    <row r="196" spans="1:17" x14ac:dyDescent="0.25">
      <c r="A196" s="222"/>
      <c r="B196" s="219" t="s">
        <v>199</v>
      </c>
      <c r="C196" s="220" t="s">
        <v>75</v>
      </c>
      <c r="D196" s="253"/>
      <c r="E196" s="13"/>
      <c r="F196" s="13"/>
      <c r="G196" s="269"/>
      <c r="H196" s="337"/>
      <c r="I196" s="298"/>
      <c r="J196" s="298"/>
      <c r="K196" s="298"/>
      <c r="L196" s="298"/>
      <c r="M196" s="298"/>
      <c r="N196" s="292"/>
      <c r="O196" s="293"/>
      <c r="P196" s="294"/>
      <c r="Q196" s="290"/>
    </row>
    <row r="197" spans="1:17" x14ac:dyDescent="0.25">
      <c r="A197" s="222"/>
      <c r="B197" s="219" t="s">
        <v>80</v>
      </c>
      <c r="C197" s="220" t="s">
        <v>75</v>
      </c>
      <c r="D197" s="253"/>
      <c r="E197" s="13"/>
      <c r="F197" s="13"/>
      <c r="G197" s="269">
        <v>837500.2485401826</v>
      </c>
      <c r="H197" s="337">
        <v>271755.25179999991</v>
      </c>
      <c r="I197" s="298"/>
      <c r="J197" s="298"/>
      <c r="K197" s="298"/>
      <c r="L197" s="298"/>
      <c r="M197" s="298"/>
      <c r="N197" s="292"/>
      <c r="O197" s="293"/>
      <c r="P197" s="294"/>
      <c r="Q197" s="290"/>
    </row>
    <row r="198" spans="1:17" x14ac:dyDescent="0.25">
      <c r="A198" s="232"/>
      <c r="B198" s="224" t="s">
        <v>200</v>
      </c>
      <c r="C198" s="225" t="s">
        <v>76</v>
      </c>
      <c r="D198" s="252"/>
      <c r="E198" s="13"/>
      <c r="F198" s="13"/>
      <c r="G198" s="269">
        <v>271.60000000000002</v>
      </c>
      <c r="H198" s="337">
        <v>269</v>
      </c>
      <c r="I198" s="298"/>
      <c r="J198" s="298"/>
      <c r="K198" s="298"/>
      <c r="L198" s="298"/>
      <c r="M198" s="298"/>
      <c r="N198" s="292"/>
      <c r="O198" s="293"/>
      <c r="P198" s="294"/>
      <c r="Q198" s="290"/>
    </row>
    <row r="199" spans="1:17" x14ac:dyDescent="0.25">
      <c r="A199" s="222"/>
      <c r="B199" s="219" t="s">
        <v>201</v>
      </c>
      <c r="C199" s="220" t="s">
        <v>76</v>
      </c>
      <c r="D199" s="253"/>
      <c r="E199" s="13"/>
      <c r="F199" s="13"/>
      <c r="G199" s="269"/>
      <c r="H199" s="337"/>
      <c r="I199" s="298"/>
      <c r="J199" s="298"/>
      <c r="K199" s="298"/>
      <c r="L199" s="298"/>
      <c r="M199" s="298"/>
      <c r="N199" s="292"/>
      <c r="O199" s="293"/>
      <c r="P199" s="294"/>
      <c r="Q199" s="290"/>
    </row>
    <row r="200" spans="1:17" ht="25.5" x14ac:dyDescent="0.25">
      <c r="A200" s="232"/>
      <c r="B200" s="224" t="s">
        <v>202</v>
      </c>
      <c r="C200" s="225" t="s">
        <v>77</v>
      </c>
      <c r="D200" s="252"/>
      <c r="E200" s="13"/>
      <c r="F200" s="13"/>
      <c r="G200" s="268">
        <v>63071</v>
      </c>
      <c r="H200" s="337">
        <v>62660.711044999996</v>
      </c>
      <c r="I200" s="298"/>
      <c r="J200" s="298"/>
      <c r="K200" s="298"/>
      <c r="L200" s="298"/>
      <c r="M200" s="298"/>
      <c r="N200" s="292"/>
      <c r="O200" s="293"/>
      <c r="P200" s="294"/>
      <c r="Q200" s="290"/>
    </row>
    <row r="201" spans="1:17" x14ac:dyDescent="0.25">
      <c r="A201" s="222"/>
      <c r="B201" s="224" t="s">
        <v>342</v>
      </c>
      <c r="C201" s="225" t="s">
        <v>263</v>
      </c>
      <c r="D201" s="253"/>
      <c r="E201" s="13"/>
      <c r="F201" s="13"/>
      <c r="G201" s="269">
        <v>1857.9660134983365</v>
      </c>
      <c r="H201" s="337">
        <v>195.83185496140408</v>
      </c>
      <c r="I201" s="298"/>
      <c r="J201" s="298"/>
      <c r="K201" s="298"/>
      <c r="L201" s="298"/>
      <c r="M201" s="298"/>
      <c r="N201" s="292"/>
      <c r="O201" s="293"/>
      <c r="P201" s="294"/>
      <c r="Q201" s="290"/>
    </row>
    <row r="202" spans="1:17" hidden="1" outlineLevel="1" x14ac:dyDescent="0.25">
      <c r="A202" s="232">
        <v>2</v>
      </c>
      <c r="B202" s="224" t="s">
        <v>74</v>
      </c>
      <c r="C202" s="220"/>
      <c r="D202" s="253"/>
      <c r="E202" s="13"/>
      <c r="F202" s="13"/>
      <c r="G202" s="269">
        <v>0</v>
      </c>
      <c r="H202" s="298"/>
      <c r="I202" s="298"/>
      <c r="J202" s="298"/>
      <c r="K202" s="298"/>
      <c r="L202" s="298"/>
      <c r="M202" s="298"/>
      <c r="N202" s="292"/>
      <c r="O202" s="293"/>
      <c r="P202" s="294"/>
      <c r="Q202" s="290"/>
    </row>
    <row r="203" spans="1:17" hidden="1" outlineLevel="1" x14ac:dyDescent="0.25">
      <c r="A203" s="232"/>
      <c r="B203" s="224" t="s">
        <v>81</v>
      </c>
      <c r="C203" s="225" t="s">
        <v>76</v>
      </c>
      <c r="D203" s="252" t="s">
        <v>317</v>
      </c>
      <c r="E203" s="13"/>
      <c r="F203" s="13"/>
      <c r="G203" s="268" t="s">
        <v>317</v>
      </c>
      <c r="H203" s="298"/>
      <c r="I203" s="298"/>
      <c r="J203" s="298"/>
      <c r="K203" s="298"/>
      <c r="L203" s="298"/>
      <c r="M203" s="298"/>
      <c r="N203" s="292"/>
      <c r="O203" s="293"/>
      <c r="P203" s="294"/>
      <c r="Q203" s="290"/>
    </row>
    <row r="204" spans="1:17" hidden="1" outlineLevel="1" x14ac:dyDescent="0.25">
      <c r="A204" s="218"/>
      <c r="B204" s="219" t="s">
        <v>82</v>
      </c>
      <c r="C204" s="220" t="s">
        <v>76</v>
      </c>
      <c r="D204" s="253" t="s">
        <v>317</v>
      </c>
      <c r="E204" s="13"/>
      <c r="F204" s="13"/>
      <c r="G204" s="269" t="s">
        <v>317</v>
      </c>
      <c r="H204" s="298"/>
      <c r="I204" s="298"/>
      <c r="J204" s="298"/>
      <c r="K204" s="298"/>
      <c r="L204" s="298"/>
      <c r="M204" s="298"/>
      <c r="N204" s="292"/>
      <c r="O204" s="293"/>
      <c r="P204" s="294"/>
      <c r="Q204" s="290"/>
    </row>
    <row r="205" spans="1:17" hidden="1" outlineLevel="1" x14ac:dyDescent="0.25">
      <c r="A205" s="218"/>
      <c r="B205" s="219" t="s">
        <v>83</v>
      </c>
      <c r="C205" s="220" t="s">
        <v>75</v>
      </c>
      <c r="D205" s="253" t="s">
        <v>317</v>
      </c>
      <c r="E205" s="13"/>
      <c r="F205" s="13"/>
      <c r="G205" s="269" t="s">
        <v>317</v>
      </c>
      <c r="H205" s="298"/>
      <c r="I205" s="298"/>
      <c r="J205" s="298"/>
      <c r="K205" s="298"/>
      <c r="L205" s="298"/>
      <c r="M205" s="298"/>
      <c r="N205" s="292"/>
      <c r="O205" s="293"/>
      <c r="P205" s="294"/>
      <c r="Q205" s="290"/>
    </row>
    <row r="206" spans="1:17" hidden="1" outlineLevel="1" x14ac:dyDescent="0.25">
      <c r="A206" s="218"/>
      <c r="B206" s="224" t="s">
        <v>69</v>
      </c>
      <c r="C206" s="220"/>
      <c r="D206" s="253"/>
      <c r="E206" s="257"/>
      <c r="F206" s="257"/>
      <c r="G206" s="275">
        <v>0</v>
      </c>
      <c r="H206" s="328"/>
      <c r="I206" s="328"/>
      <c r="J206" s="328"/>
      <c r="K206" s="328"/>
      <c r="L206" s="328"/>
      <c r="M206" s="328"/>
      <c r="N206" s="302"/>
      <c r="O206" s="303"/>
      <c r="P206" s="304"/>
      <c r="Q206" s="290"/>
    </row>
    <row r="207" spans="1:17" hidden="1" outlineLevel="1" x14ac:dyDescent="0.25">
      <c r="A207" s="218"/>
      <c r="B207" s="219" t="s">
        <v>84</v>
      </c>
      <c r="C207" s="220" t="s">
        <v>75</v>
      </c>
      <c r="D207" s="253" t="s">
        <v>317</v>
      </c>
      <c r="E207" s="269" t="s">
        <v>317</v>
      </c>
      <c r="F207" s="269" t="s">
        <v>317</v>
      </c>
      <c r="G207" s="269" t="s">
        <v>317</v>
      </c>
      <c r="H207" s="329" t="s">
        <v>317</v>
      </c>
      <c r="I207" s="329" t="s">
        <v>317</v>
      </c>
      <c r="J207" s="329" t="s">
        <v>317</v>
      </c>
      <c r="K207" s="329" t="s">
        <v>317</v>
      </c>
      <c r="L207" s="329" t="s">
        <v>317</v>
      </c>
      <c r="M207" s="329" t="s">
        <v>317</v>
      </c>
      <c r="N207" s="292" t="s">
        <v>317</v>
      </c>
      <c r="O207" s="293" t="s">
        <v>317</v>
      </c>
      <c r="P207" s="294" t="s">
        <v>317</v>
      </c>
      <c r="Q207" s="290"/>
    </row>
    <row r="208" spans="1:17" hidden="1" outlineLevel="1" x14ac:dyDescent="0.25">
      <c r="A208" s="218"/>
      <c r="B208" s="219" t="s">
        <v>85</v>
      </c>
      <c r="C208" s="220" t="s">
        <v>78</v>
      </c>
      <c r="D208" s="253" t="s">
        <v>317</v>
      </c>
      <c r="E208" s="269" t="s">
        <v>317</v>
      </c>
      <c r="F208" s="269" t="s">
        <v>317</v>
      </c>
      <c r="G208" s="269" t="s">
        <v>317</v>
      </c>
      <c r="H208" s="329" t="s">
        <v>317</v>
      </c>
      <c r="I208" s="329" t="s">
        <v>317</v>
      </c>
      <c r="J208" s="329" t="s">
        <v>317</v>
      </c>
      <c r="K208" s="329" t="s">
        <v>317</v>
      </c>
      <c r="L208" s="329" t="s">
        <v>317</v>
      </c>
      <c r="M208" s="329" t="s">
        <v>317</v>
      </c>
      <c r="N208" s="292" t="s">
        <v>317</v>
      </c>
      <c r="O208" s="293" t="s">
        <v>317</v>
      </c>
      <c r="P208" s="294" t="s">
        <v>317</v>
      </c>
      <c r="Q208" s="290"/>
    </row>
    <row r="209" spans="1:17" hidden="1" outlineLevel="1" x14ac:dyDescent="0.25">
      <c r="A209" s="218"/>
      <c r="B209" s="219" t="s">
        <v>70</v>
      </c>
      <c r="C209" s="220"/>
      <c r="D209" s="253"/>
      <c r="E209" s="269"/>
      <c r="F209" s="269"/>
      <c r="G209" s="269">
        <v>0</v>
      </c>
      <c r="H209" s="329"/>
      <c r="I209" s="329"/>
      <c r="J209" s="329"/>
      <c r="K209" s="329"/>
      <c r="L209" s="329"/>
      <c r="M209" s="329"/>
      <c r="N209" s="292"/>
      <c r="O209" s="293"/>
      <c r="P209" s="294"/>
      <c r="Q209" s="290"/>
    </row>
    <row r="210" spans="1:17" hidden="1" outlineLevel="1" x14ac:dyDescent="0.25">
      <c r="A210" s="218"/>
      <c r="B210" s="219" t="s">
        <v>86</v>
      </c>
      <c r="C210" s="220" t="s">
        <v>75</v>
      </c>
      <c r="D210" s="253"/>
      <c r="E210" s="269"/>
      <c r="F210" s="269"/>
      <c r="G210" s="269">
        <v>0</v>
      </c>
      <c r="H210" s="329"/>
      <c r="I210" s="329"/>
      <c r="J210" s="329"/>
      <c r="K210" s="329"/>
      <c r="L210" s="329"/>
      <c r="M210" s="329"/>
      <c r="N210" s="292"/>
      <c r="O210" s="293"/>
      <c r="P210" s="294"/>
      <c r="Q210" s="290"/>
    </row>
    <row r="211" spans="1:17" hidden="1" outlineLevel="1" x14ac:dyDescent="0.25">
      <c r="A211" s="218"/>
      <c r="B211" s="219" t="s">
        <v>87</v>
      </c>
      <c r="C211" s="220" t="s">
        <v>76</v>
      </c>
      <c r="D211" s="253"/>
      <c r="E211" s="269"/>
      <c r="F211" s="269"/>
      <c r="G211" s="269">
        <v>0</v>
      </c>
      <c r="H211" s="329"/>
      <c r="I211" s="329"/>
      <c r="J211" s="329"/>
      <c r="K211" s="329"/>
      <c r="L211" s="329"/>
      <c r="M211" s="329"/>
      <c r="N211" s="292"/>
      <c r="O211" s="293"/>
      <c r="P211" s="294"/>
      <c r="Q211" s="290"/>
    </row>
    <row r="212" spans="1:17" hidden="1" outlineLevel="1" x14ac:dyDescent="0.25">
      <c r="A212" s="218"/>
      <c r="B212" s="219" t="s">
        <v>88</v>
      </c>
      <c r="C212" s="220" t="s">
        <v>78</v>
      </c>
      <c r="D212" s="253"/>
      <c r="E212" s="269"/>
      <c r="F212" s="269"/>
      <c r="G212" s="269">
        <v>0</v>
      </c>
      <c r="H212" s="329"/>
      <c r="I212" s="329"/>
      <c r="J212" s="329"/>
      <c r="K212" s="329"/>
      <c r="L212" s="329"/>
      <c r="M212" s="329"/>
      <c r="N212" s="292"/>
      <c r="O212" s="293"/>
      <c r="P212" s="294"/>
      <c r="Q212" s="290"/>
    </row>
    <row r="213" spans="1:17" hidden="1" outlineLevel="1" x14ac:dyDescent="0.25">
      <c r="A213" s="218"/>
      <c r="B213" s="219" t="s">
        <v>71</v>
      </c>
      <c r="C213" s="220"/>
      <c r="D213" s="253"/>
      <c r="E213" s="269"/>
      <c r="F213" s="269"/>
      <c r="G213" s="269">
        <v>0</v>
      </c>
      <c r="H213" s="329"/>
      <c r="I213" s="329"/>
      <c r="J213" s="329"/>
      <c r="K213" s="329"/>
      <c r="L213" s="329"/>
      <c r="M213" s="329"/>
      <c r="N213" s="292"/>
      <c r="O213" s="293"/>
      <c r="P213" s="294"/>
      <c r="Q213" s="290"/>
    </row>
    <row r="214" spans="1:17" hidden="1" outlineLevel="1" x14ac:dyDescent="0.25">
      <c r="A214" s="218"/>
      <c r="B214" s="219" t="s">
        <v>84</v>
      </c>
      <c r="C214" s="220" t="s">
        <v>75</v>
      </c>
      <c r="D214" s="253"/>
      <c r="E214" s="269"/>
      <c r="F214" s="269"/>
      <c r="G214" s="269">
        <v>0</v>
      </c>
      <c r="H214" s="329"/>
      <c r="I214" s="329"/>
      <c r="J214" s="329"/>
      <c r="K214" s="329"/>
      <c r="L214" s="329"/>
      <c r="M214" s="329"/>
      <c r="N214" s="292"/>
      <c r="O214" s="293"/>
      <c r="P214" s="294"/>
      <c r="Q214" s="290"/>
    </row>
    <row r="215" spans="1:17" hidden="1" outlineLevel="1" x14ac:dyDescent="0.25">
      <c r="A215" s="218"/>
      <c r="B215" s="219" t="s">
        <v>85</v>
      </c>
      <c r="C215" s="220" t="s">
        <v>78</v>
      </c>
      <c r="D215" s="253"/>
      <c r="E215" s="269"/>
      <c r="F215" s="269"/>
      <c r="G215" s="269">
        <v>0</v>
      </c>
      <c r="H215" s="329"/>
      <c r="I215" s="329"/>
      <c r="J215" s="329"/>
      <c r="K215" s="329"/>
      <c r="L215" s="329"/>
      <c r="M215" s="329"/>
      <c r="N215" s="292"/>
      <c r="O215" s="293"/>
      <c r="P215" s="294"/>
      <c r="Q215" s="290"/>
    </row>
    <row r="216" spans="1:17" hidden="1" outlineLevel="1" x14ac:dyDescent="0.25">
      <c r="A216" s="223"/>
      <c r="B216" s="224" t="s">
        <v>72</v>
      </c>
      <c r="C216" s="225"/>
      <c r="D216" s="252"/>
      <c r="E216" s="268"/>
      <c r="F216" s="268"/>
      <c r="G216" s="268">
        <v>0</v>
      </c>
      <c r="H216" s="300"/>
      <c r="I216" s="300"/>
      <c r="J216" s="300"/>
      <c r="K216" s="300"/>
      <c r="L216" s="300"/>
      <c r="M216" s="300"/>
      <c r="N216" s="295"/>
      <c r="O216" s="296"/>
      <c r="P216" s="297"/>
      <c r="Q216" s="290"/>
    </row>
    <row r="217" spans="1:17" hidden="1" outlineLevel="1" x14ac:dyDescent="0.25">
      <c r="A217" s="218"/>
      <c r="B217" s="219" t="s">
        <v>84</v>
      </c>
      <c r="C217" s="220" t="s">
        <v>75</v>
      </c>
      <c r="D217" s="253"/>
      <c r="E217" s="269"/>
      <c r="F217" s="269"/>
      <c r="G217" s="269">
        <v>0</v>
      </c>
      <c r="H217" s="329"/>
      <c r="I217" s="329"/>
      <c r="J217" s="329"/>
      <c r="K217" s="329"/>
      <c r="L217" s="329"/>
      <c r="M217" s="329"/>
      <c r="N217" s="292"/>
      <c r="O217" s="293"/>
      <c r="P217" s="294"/>
      <c r="Q217" s="290"/>
    </row>
    <row r="218" spans="1:17" hidden="1" outlineLevel="1" x14ac:dyDescent="0.25">
      <c r="A218" s="218"/>
      <c r="B218" s="219" t="s">
        <v>87</v>
      </c>
      <c r="C218" s="220" t="s">
        <v>76</v>
      </c>
      <c r="D218" s="253"/>
      <c r="E218" s="269"/>
      <c r="F218" s="269"/>
      <c r="G218" s="269">
        <v>0</v>
      </c>
      <c r="H218" s="329"/>
      <c r="I218" s="329"/>
      <c r="J218" s="329"/>
      <c r="K218" s="329"/>
      <c r="L218" s="329"/>
      <c r="M218" s="329"/>
      <c r="N218" s="292"/>
      <c r="O218" s="293"/>
      <c r="P218" s="294"/>
      <c r="Q218" s="290"/>
    </row>
    <row r="219" spans="1:17" hidden="1" outlineLevel="1" x14ac:dyDescent="0.25">
      <c r="A219" s="218"/>
      <c r="B219" s="219" t="s">
        <v>85</v>
      </c>
      <c r="C219" s="220" t="s">
        <v>78</v>
      </c>
      <c r="D219" s="253"/>
      <c r="E219" s="269"/>
      <c r="F219" s="269"/>
      <c r="G219" s="269">
        <v>0</v>
      </c>
      <c r="H219" s="329"/>
      <c r="I219" s="329"/>
      <c r="J219" s="329"/>
      <c r="K219" s="329"/>
      <c r="L219" s="329"/>
      <c r="M219" s="329"/>
      <c r="N219" s="292"/>
      <c r="O219" s="293"/>
      <c r="P219" s="294"/>
      <c r="Q219" s="290"/>
    </row>
    <row r="220" spans="1:17" ht="26.25" collapsed="1" thickBot="1" x14ac:dyDescent="0.3">
      <c r="A220" s="254">
        <v>3</v>
      </c>
      <c r="B220" s="255" t="s">
        <v>89</v>
      </c>
      <c r="C220" s="244" t="s">
        <v>79</v>
      </c>
      <c r="D220" s="256"/>
      <c r="E220" s="270"/>
      <c r="F220" s="270"/>
      <c r="G220" s="270">
        <v>1866</v>
      </c>
      <c r="H220" s="336">
        <v>2356</v>
      </c>
      <c r="I220" s="330"/>
      <c r="J220" s="330"/>
      <c r="K220" s="330"/>
      <c r="L220" s="330"/>
      <c r="M220" s="330"/>
      <c r="N220" s="331"/>
      <c r="O220" s="332"/>
      <c r="P220" s="333"/>
      <c r="Q220" s="290"/>
    </row>
  </sheetData>
  <mergeCells count="14">
    <mergeCell ref="A12:P12"/>
    <mergeCell ref="A5:P5"/>
    <mergeCell ref="A7:P7"/>
    <mergeCell ref="A8:P8"/>
    <mergeCell ref="A9:P9"/>
    <mergeCell ref="A11:P11"/>
    <mergeCell ref="M15:N15"/>
    <mergeCell ref="O15:P15"/>
    <mergeCell ref="A15:A16"/>
    <mergeCell ref="B15:B16"/>
    <mergeCell ref="C15:C16"/>
    <mergeCell ref="G15:H15"/>
    <mergeCell ref="I15:J15"/>
    <mergeCell ref="K15:L15"/>
  </mergeCells>
  <pageMargins left="0.31496062992125984" right="0.31496062992125984" top="0.35433070866141736" bottom="0.35433070866141736" header="0.31496062992125984" footer="0.31496062992125984"/>
  <pageSetup paperSize="9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zoomScale="60" zoomScaleNormal="110" workbookViewId="0">
      <selection activeCell="K32" sqref="K32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26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26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26" ht="30.75" thickBot="1" x14ac:dyDescent="0.25">
      <c r="A19" s="137"/>
      <c r="B19" s="138" t="s">
        <v>218</v>
      </c>
      <c r="C19" s="172">
        <f>'Источники КБФ'!C19+'Источники КЧФ'!C19+'Источники СОФ'!C19+'Источники СтФ'!C19+'Источники ИнФ'!C19+'Источники ДагФ'!C19+'Источники АУ'!C19</f>
        <v>3511.0608326657898</v>
      </c>
      <c r="D19" s="173">
        <f>'Источники КБФ'!D19+'Источники КЧФ'!D19+'Источники СОФ'!D19+'Источники СтФ'!D19+'Источники ИнФ'!D19+'Источники ДагФ'!D19+'Источники АУ'!D19</f>
        <v>1810.0831103893599</v>
      </c>
      <c r="E19" s="173">
        <f>'Источники КБФ'!E19+'Источники КЧФ'!E19+'Источники СОФ'!E19+'Источники СтФ'!E19+'Источники ИнФ'!E19+'Источники ДагФ'!E19+'Источники АУ'!E19</f>
        <v>1792.7484570094659</v>
      </c>
      <c r="F19" s="173">
        <f>'Источники КБФ'!F19+'Источники КЧФ'!F19+'Источники СОФ'!F19+'Источники СтФ'!F19+'Источники ИнФ'!F19+'Источники ДагФ'!F19+'Источники АУ'!F19</f>
        <v>1235.314418794323</v>
      </c>
      <c r="G19" s="173">
        <f>'Источники КБФ'!G19+'Источники КЧФ'!G19+'Источники СОФ'!G19+'Источники СтФ'!G19+'Источники ИнФ'!G19+'Источники ДагФ'!G19+'Источники АУ'!G19</f>
        <v>1712.949679540533</v>
      </c>
      <c r="H19" s="173">
        <f>'Источники КБФ'!H19+'Источники КЧФ'!H19+'Источники СОФ'!H19+'Источники СтФ'!H19+'Источники ИнФ'!H19+'Источники ДагФ'!H19+'Источники АУ'!H19</f>
        <v>313.35045834819994</v>
      </c>
      <c r="I19" s="173">
        <f>'Источники КБФ'!I19+'Источники КЧФ'!I19+'Источники СОФ'!I19+'Источники СтФ'!I19+'Источники ИнФ'!I19+'Источники ДагФ'!I19+'Источники АУ'!I19</f>
        <v>324.4847558148</v>
      </c>
      <c r="J19" s="173">
        <f>'Источники КБФ'!J19+'Источники КЧФ'!J19+'Источники СОФ'!J19+'Источники СтФ'!J19+'Источники ИнФ'!J19+'Источники ДагФ'!J19+'Источники АУ'!J19</f>
        <v>180.42774629920001</v>
      </c>
      <c r="K19" s="173">
        <f>'Источники КБФ'!K19+'Источники КЧФ'!K19+'Источники СОФ'!K19+'Источники СтФ'!K19+'Источники ИнФ'!K19+'Источники ДагФ'!K19+'Источники АУ'!K19</f>
        <v>277.02773617939999</v>
      </c>
      <c r="L19" s="173">
        <f>'Источники КБФ'!L19+'Источники КЧФ'!L19+'Источники СОФ'!L19+'Источники СтФ'!L19+'Источники ИнФ'!L19+'Источники ДагФ'!L19+'Источники АУ'!L19</f>
        <v>374.86614183192199</v>
      </c>
      <c r="M19" s="173">
        <f>'Источники КБФ'!M19+'Источники КЧФ'!M19+'Источники СОФ'!M19+'Источники СтФ'!M19+'Источники ИнФ'!M19+'Источники ДагФ'!M19+'Источники АУ'!M19</f>
        <v>719.74915399481279</v>
      </c>
      <c r="N19" s="173">
        <f>'Источники КБФ'!N19+'Источники КЧФ'!N19+'Источники СОФ'!N19+'Источники СтФ'!N19+'Источники ИнФ'!N19+'Источники ДагФ'!N19+'Источники АУ'!N19</f>
        <v>366.67007231500105</v>
      </c>
      <c r="O19" s="174">
        <f>'Источники КБФ'!O19+'Источники КЧФ'!O19+'Источники СОФ'!O19+'Источники СтФ'!O19+'Источники ИнФ'!O19+'Источники ДагФ'!O19+'Источники АУ'!O19</f>
        <v>391.68803355152005</v>
      </c>
      <c r="V19" s="205"/>
      <c r="W19" s="205"/>
      <c r="X19" s="205"/>
      <c r="Y19" s="205"/>
      <c r="Z19" s="205"/>
    </row>
    <row r="20" spans="1:26" ht="15" thickBot="1" x14ac:dyDescent="0.25">
      <c r="A20" s="139" t="s">
        <v>48</v>
      </c>
      <c r="B20" s="140" t="s">
        <v>219</v>
      </c>
      <c r="C20" s="175">
        <f>'Источники КБФ'!C20+'Источники КЧФ'!C20+'Источники СОФ'!C20+'Источники СтФ'!C20+'Источники ИнФ'!C20+'Источники ДагФ'!C20+'Источники АУ'!C20</f>
        <v>2213.6912364007503</v>
      </c>
      <c r="D20" s="176">
        <f>'Источники КБФ'!D20+'Источники КЧФ'!D20+'Источники СОФ'!D20+'Источники СтФ'!D20+'Источники ИнФ'!D20+'Источники ДагФ'!D20+'Источники АУ'!D20</f>
        <v>915.63411038935976</v>
      </c>
      <c r="E20" s="176">
        <f>'Источники КБФ'!E20+'Источники КЧФ'!E20+'Источники СОФ'!E20+'Источники СтФ'!E20+'Источники ИнФ'!E20+'Источники ДагФ'!E20+'Источники АУ'!E20</f>
        <v>1261.408590009466</v>
      </c>
      <c r="F20" s="176">
        <f>'Источники КБФ'!F20+'Источники КЧФ'!F20+'Источники СОФ'!F20+'Источники СтФ'!F20+'Источники ИнФ'!F20+'Источники ДагФ'!F20+'Источники АУ'!F20</f>
        <v>1235.3163758743231</v>
      </c>
      <c r="G20" s="176">
        <f>'Источники КБФ'!G20+'Источники КЧФ'!G20+'Источники СОФ'!G20+'Источники СтФ'!G20+'Источники ИнФ'!G20+'Источники ДагФ'!G20+'Источники АУ'!G20</f>
        <v>0</v>
      </c>
      <c r="H20" s="176">
        <f>'Источники КБФ'!H20+'Источники КЧФ'!H20+'Источники СОФ'!H20+'Источники СтФ'!H20+'Источники ИнФ'!H20+'Источники ДагФ'!H20+'Источники АУ'!H20</f>
        <v>0</v>
      </c>
      <c r="I20" s="176">
        <f>'Источники КБФ'!I20+'Источники КЧФ'!I20+'Источники СОФ'!I20+'Источники СтФ'!I20+'Источники ИнФ'!I20+'Источники ДагФ'!I20+'Источники АУ'!I20</f>
        <v>0</v>
      </c>
      <c r="J20" s="176">
        <f>'Источники КБФ'!J20+'Источники КЧФ'!J20+'Источники СОФ'!J20+'Источники СтФ'!J20+'Источники ИнФ'!J20+'Источники ДагФ'!J20+'Источники АУ'!J20</f>
        <v>0</v>
      </c>
      <c r="K20" s="176">
        <f>'Источники КБФ'!K20+'Источники КЧФ'!K20+'Источники СОФ'!K20+'Источники СтФ'!K20+'Источники ИнФ'!K20+'Источники ДагФ'!K20+'Источники АУ'!K20</f>
        <v>0</v>
      </c>
      <c r="L20" s="176">
        <f>'Источники КБФ'!L20+'Источники КЧФ'!L20+'Источники СОФ'!L20+'Источники СтФ'!L20+'Источники ИнФ'!L20+'Источники ДагФ'!L20+'Источники АУ'!L20</f>
        <v>0</v>
      </c>
      <c r="M20" s="176">
        <f>'Источники КБФ'!M20+'Источники КЧФ'!M20+'Источники СОФ'!M20+'Источники СтФ'!M20+'Источники ИнФ'!M20+'Источники ДагФ'!M20+'Источники АУ'!M20</f>
        <v>0</v>
      </c>
      <c r="N20" s="176">
        <f>'Источники КБФ'!N20+'Источники КЧФ'!N20+'Источники СОФ'!N20+'Источники СтФ'!N20+'Источники ИнФ'!N20+'Источники ДагФ'!N20+'Источники АУ'!N20</f>
        <v>0</v>
      </c>
      <c r="O20" s="177">
        <f>'Источники КБФ'!O20+'Источники КЧФ'!O20+'Источники СОФ'!O20+'Источники СтФ'!O20+'Источники ИнФ'!O20+'Источники ДагФ'!O20+'Источники АУ'!O20</f>
        <v>0</v>
      </c>
      <c r="V20" s="205"/>
      <c r="W20" s="205"/>
      <c r="X20" s="205"/>
      <c r="Y20" s="205"/>
    </row>
    <row r="21" spans="1:26" x14ac:dyDescent="0.2">
      <c r="A21" s="141" t="s">
        <v>45</v>
      </c>
      <c r="B21" s="142" t="s">
        <v>220</v>
      </c>
      <c r="C21" s="178">
        <f>'Источники КБФ'!C21+'Источники КЧФ'!C21+'Источники СОФ'!C21+'Источники СтФ'!C21+'Источники ИнФ'!C21+'Источники ДагФ'!C21+'Источники АУ'!C21</f>
        <v>353.74356659999995</v>
      </c>
      <c r="D21" s="179">
        <f>'Источники КБФ'!D21+'Источники КЧФ'!D21+'Источники СОФ'!D21+'Источники СтФ'!D21+'Источники ИнФ'!D21+'Источники ДагФ'!D21+'Источники АУ'!D21</f>
        <v>154.64821293484385</v>
      </c>
      <c r="E21" s="179">
        <f>'Источники КБФ'!E21+'Источники КЧФ'!E21+'Источники СОФ'!E21+'Источники СтФ'!E21+'Источники ИнФ'!E21+'Источники ДагФ'!E21+'Источники АУ'!E21</f>
        <v>239.79602213049998</v>
      </c>
      <c r="F21" s="179">
        <f>'Источники КБФ'!F21+'Источники КЧФ'!F21+'Источники СОФ'!F21+'Источники СтФ'!F21+'Источники ИнФ'!F21+'Источники ДагФ'!F21+'Источники АУ'!F21</f>
        <v>126.42739504820001</v>
      </c>
      <c r="G21" s="180">
        <f>'Источники КБФ'!G21+'Источники КЧФ'!G21+'Источники СОФ'!G21+'Источники СтФ'!G21+'Источники ИнФ'!G21+'Источники ДагФ'!G21+'Источники АУ'!G21</f>
        <v>0</v>
      </c>
      <c r="H21" s="180">
        <f>'Источники КБФ'!H21+'Источники КЧФ'!H21+'Источники СОФ'!H21+'Источники СтФ'!H21+'Источники ИнФ'!H21+'Источники ДагФ'!H21+'Источники АУ'!H21</f>
        <v>0</v>
      </c>
      <c r="I21" s="180">
        <f>'Источники КБФ'!I21+'Источники КЧФ'!I21+'Источники СОФ'!I21+'Источники СтФ'!I21+'Источники ИнФ'!I21+'Источники ДагФ'!I21+'Источники АУ'!I21</f>
        <v>0</v>
      </c>
      <c r="J21" s="180">
        <f>'Источники КБФ'!J21+'Источники КЧФ'!J21+'Источники СОФ'!J21+'Источники СтФ'!J21+'Источники ИнФ'!J21+'Источники ДагФ'!J21+'Источники АУ'!J21</f>
        <v>0</v>
      </c>
      <c r="K21" s="180">
        <f>'Источники КБФ'!K21+'Источники КЧФ'!K21+'Источники СОФ'!K21+'Источники СтФ'!K21+'Источники ИнФ'!K21+'Источники ДагФ'!K21+'Источники АУ'!K21</f>
        <v>0</v>
      </c>
      <c r="L21" s="180">
        <f>'Источники КБФ'!L21+'Источники КЧФ'!L21+'Источники СОФ'!L21+'Источники СтФ'!L21+'Источники ИнФ'!L21+'Источники ДагФ'!L21+'Источники АУ'!L21</f>
        <v>0</v>
      </c>
      <c r="M21" s="180">
        <f>'Источники КБФ'!M21+'Источники КЧФ'!M21+'Источники СОФ'!M21+'Источники СтФ'!M21+'Источники ИнФ'!M21+'Источники ДагФ'!M21+'Источники АУ'!M21</f>
        <v>0</v>
      </c>
      <c r="N21" s="180">
        <f>'Источники КБФ'!N21+'Источники КЧФ'!N21+'Источники СОФ'!N21+'Источники СтФ'!N21+'Источники ИнФ'!N21+'Источники ДагФ'!N21+'Источники АУ'!N21</f>
        <v>0</v>
      </c>
      <c r="O21" s="181">
        <f>'Источники КБФ'!O21+'Источники КЧФ'!O21+'Источники СОФ'!O21+'Источники СтФ'!O21+'Источники ИнФ'!O21+'Источники ДагФ'!O21+'Источники АУ'!O21</f>
        <v>0</v>
      </c>
      <c r="V21" s="205"/>
      <c r="W21" s="205"/>
      <c r="X21" s="205"/>
      <c r="Y21" s="205"/>
    </row>
    <row r="22" spans="1:26" ht="28.5" x14ac:dyDescent="0.2">
      <c r="A22" s="143" t="s">
        <v>221</v>
      </c>
      <c r="B22" s="144" t="s">
        <v>222</v>
      </c>
      <c r="C22" s="182">
        <f>'Источники КБФ'!C22+'Источники КЧФ'!C22+'Источники СОФ'!C22+'Источники СтФ'!C22+'Источники ИнФ'!C22+'Источники ДагФ'!C22+'Источники АУ'!C22</f>
        <v>186.18424916000001</v>
      </c>
      <c r="D22" s="183">
        <f>'Источники КБФ'!D22+'Источники КЧФ'!D22+'Источники СОФ'!D22+'Источники СтФ'!D22+'Источники ИнФ'!D22+'Источники ДагФ'!D22+'Источники АУ'!D22</f>
        <v>0</v>
      </c>
      <c r="E22" s="183">
        <f>'Источники КБФ'!E22+'Источники КЧФ'!E22+'Источники СОФ'!E22+'Источники СтФ'!E22+'Источники ИнФ'!E22+'Источники ДагФ'!E22+'Источники АУ'!E22</f>
        <v>0</v>
      </c>
      <c r="F22" s="183">
        <f>'Источники КБФ'!F22+'Источники КЧФ'!F22+'Источники СОФ'!F22+'Источники СтФ'!F22+'Источники ИнФ'!F22+'Источники ДагФ'!F22+'Источники АУ'!F22</f>
        <v>0</v>
      </c>
      <c r="G22" s="184">
        <f>'Источники КБФ'!G22+'Источники КЧФ'!G22+'Источники СОФ'!G22+'Источники СтФ'!G22+'Источники ИнФ'!G22+'Источники ДагФ'!G22+'Источники АУ'!G22</f>
        <v>0</v>
      </c>
      <c r="H22" s="184">
        <f>'Источники КБФ'!H22+'Источники КЧФ'!H22+'Источники СОФ'!H22+'Источники СтФ'!H22+'Источники ИнФ'!H22+'Источники ДагФ'!H22+'Источники АУ'!H22</f>
        <v>0</v>
      </c>
      <c r="I22" s="184">
        <f>'Источники КБФ'!I22+'Источники КЧФ'!I22+'Источники СОФ'!I22+'Источники СтФ'!I22+'Источники ИнФ'!I22+'Источники ДагФ'!I22+'Источники АУ'!I22</f>
        <v>0</v>
      </c>
      <c r="J22" s="184">
        <f>'Источники КБФ'!J22+'Источники КЧФ'!J22+'Источники СОФ'!J22+'Источники СтФ'!J22+'Источники ИнФ'!J22+'Источники ДагФ'!J22+'Источники АУ'!J22</f>
        <v>0</v>
      </c>
      <c r="K22" s="184">
        <f>'Источники КБФ'!K22+'Источники КЧФ'!K22+'Источники СОФ'!K22+'Источники СтФ'!K22+'Источники ИнФ'!K22+'Источники ДагФ'!K22+'Источники АУ'!K22</f>
        <v>0</v>
      </c>
      <c r="L22" s="184">
        <f>'Источники КБФ'!L22+'Источники КЧФ'!L22+'Источники СОФ'!L22+'Источники СтФ'!L22+'Источники ИнФ'!L22+'Источники ДагФ'!L22+'Источники АУ'!L22</f>
        <v>0</v>
      </c>
      <c r="M22" s="184">
        <f>'Источники КБФ'!M22+'Источники КЧФ'!M22+'Источники СОФ'!M22+'Источники СтФ'!M22+'Источники ИнФ'!M22+'Источники ДагФ'!M22+'Источники АУ'!M22</f>
        <v>0</v>
      </c>
      <c r="N22" s="184">
        <f>'Источники КБФ'!N22+'Источники КЧФ'!N22+'Источники СОФ'!N22+'Источники СтФ'!N22+'Источники ИнФ'!N22+'Источники ДагФ'!N22+'Источники АУ'!N22</f>
        <v>0</v>
      </c>
      <c r="O22" s="185">
        <f>'Источники КБФ'!O22+'Источники КЧФ'!O22+'Источники СОФ'!O22+'Источники СтФ'!O22+'Источники ИнФ'!O22+'Источники ДагФ'!O22+'Источники АУ'!O22</f>
        <v>0</v>
      </c>
      <c r="V22" s="205"/>
      <c r="W22" s="205"/>
      <c r="X22" s="205"/>
      <c r="Y22" s="205"/>
    </row>
    <row r="23" spans="1:26" x14ac:dyDescent="0.2">
      <c r="A23" s="143" t="s">
        <v>223</v>
      </c>
      <c r="B23" s="145" t="s">
        <v>224</v>
      </c>
      <c r="C23" s="182">
        <f>'Источники КБФ'!C23+'Источники КЧФ'!C23+'Источники СОФ'!C23+'Источники СтФ'!C23+'Источники ИнФ'!C23+'Источники ДагФ'!C23+'Источники АУ'!C23</f>
        <v>0</v>
      </c>
      <c r="D23" s="183">
        <f>'Источники КБФ'!D23+'Источники КЧФ'!D23+'Источники СОФ'!D23+'Источники СтФ'!D23+'Источники ИнФ'!D23+'Источники ДагФ'!D23+'Источники АУ'!D23</f>
        <v>0</v>
      </c>
      <c r="E23" s="183">
        <f>'Источники КБФ'!E23+'Источники КЧФ'!E23+'Источники СОФ'!E23+'Источники СтФ'!E23+'Источники ИнФ'!E23+'Источники ДагФ'!E23+'Источники АУ'!E23</f>
        <v>0</v>
      </c>
      <c r="F23" s="183">
        <f>'Источники КБФ'!F23+'Источники КЧФ'!F23+'Источники СОФ'!F23+'Источники СтФ'!F23+'Источники ИнФ'!F23+'Источники ДагФ'!F23+'Источники АУ'!F23</f>
        <v>0</v>
      </c>
      <c r="G23" s="184">
        <f>'Источники КБФ'!G23+'Источники КЧФ'!G23+'Источники СОФ'!G23+'Источники СтФ'!G23+'Источники ИнФ'!G23+'Источники ДагФ'!G23+'Источники АУ'!G23</f>
        <v>0</v>
      </c>
      <c r="H23" s="184">
        <f>'Источники КБФ'!H23+'Источники КЧФ'!H23+'Источники СОФ'!H23+'Источники СтФ'!H23+'Источники ИнФ'!H23+'Источники ДагФ'!H23+'Источники АУ'!H23</f>
        <v>0</v>
      </c>
      <c r="I23" s="184">
        <f>'Источники КБФ'!I23+'Источники КЧФ'!I23+'Источники СОФ'!I23+'Источники СтФ'!I23+'Источники ИнФ'!I23+'Источники ДагФ'!I23+'Источники АУ'!I23</f>
        <v>0</v>
      </c>
      <c r="J23" s="184">
        <f>'Источники КБФ'!J23+'Источники КЧФ'!J23+'Источники СОФ'!J23+'Источники СтФ'!J23+'Источники ИнФ'!J23+'Источники ДагФ'!J23+'Источники АУ'!J23</f>
        <v>0</v>
      </c>
      <c r="K23" s="184">
        <f>'Источники КБФ'!K23+'Источники КЧФ'!K23+'Источники СОФ'!K23+'Источники СтФ'!K23+'Источники ИнФ'!K23+'Источники ДагФ'!K23+'Источники АУ'!K23</f>
        <v>0</v>
      </c>
      <c r="L23" s="184">
        <f>'Источники КБФ'!L23+'Источники КЧФ'!L23+'Источники СОФ'!L23+'Источники СтФ'!L23+'Источники ИнФ'!L23+'Источники ДагФ'!L23+'Источники АУ'!L23</f>
        <v>0</v>
      </c>
      <c r="M23" s="184">
        <f>'Источники КБФ'!M23+'Источники КЧФ'!M23+'Источники СОФ'!M23+'Источники СтФ'!M23+'Источники ИнФ'!M23+'Источники ДагФ'!M23+'Источники АУ'!M23</f>
        <v>0</v>
      </c>
      <c r="N23" s="184">
        <f>'Источники КБФ'!N23+'Источники КЧФ'!N23+'Источники СОФ'!N23+'Источники СтФ'!N23+'Источники ИнФ'!N23+'Источники ДагФ'!N23+'Источники АУ'!N23</f>
        <v>0</v>
      </c>
      <c r="O23" s="185">
        <f>'Источники КБФ'!O23+'Источники КЧФ'!O23+'Источники СОФ'!O23+'Источники СтФ'!O23+'Источники ИнФ'!O23+'Источники ДагФ'!O23+'Источники АУ'!O23</f>
        <v>0</v>
      </c>
      <c r="V23" s="205"/>
      <c r="W23" s="205"/>
      <c r="X23" s="205"/>
      <c r="Y23" s="205"/>
    </row>
    <row r="24" spans="1:26" x14ac:dyDescent="0.2">
      <c r="A24" s="143" t="s">
        <v>225</v>
      </c>
      <c r="B24" s="144" t="s">
        <v>226</v>
      </c>
      <c r="C24" s="182">
        <f>'Источники КБФ'!C24+'Источники КЧФ'!C24+'Источники СОФ'!C24+'Источники СтФ'!C24+'Источники ИнФ'!C24+'Источники ДагФ'!C24+'Источники АУ'!C24</f>
        <v>167.55931743999994</v>
      </c>
      <c r="D24" s="183">
        <f>'Источники КБФ'!D24+'Источники КЧФ'!D24+'Источники СОФ'!D24+'Источники СтФ'!D24+'Источники ИнФ'!D24+'Источники ДагФ'!D24+'Источники АУ'!D24</f>
        <v>154.64821293484385</v>
      </c>
      <c r="E24" s="183">
        <f>'Источники КБФ'!E24+'Источники КЧФ'!E24+'Источники СОФ'!E24+'Источники СтФ'!E24+'Источники ИнФ'!E24+'Источники ДагФ'!E24+'Источники АУ'!E24</f>
        <v>239.79602213049998</v>
      </c>
      <c r="F24" s="183">
        <f>'Источники КБФ'!F24+'Источники КЧФ'!F24+'Источники СОФ'!F24+'Источники СтФ'!F24+'Источники ИнФ'!F24+'Источники ДагФ'!F24+'Источники АУ'!F24</f>
        <v>126.43046127819999</v>
      </c>
      <c r="G24" s="184">
        <f>'Источники КБФ'!G24+'Источники КЧФ'!G24+'Источники СОФ'!G24+'Источники СтФ'!G24+'Источники ИнФ'!G24+'Источники ДагФ'!G24+'Источники АУ'!G24</f>
        <v>113.19936149759999</v>
      </c>
      <c r="H24" s="184">
        <f>'Источники КБФ'!H24+'Источники КЧФ'!H24+'Источники СОФ'!H24+'Источники СтФ'!H24+'Источники ИнФ'!H24+'Источники ДагФ'!H24+'Источники АУ'!H24</f>
        <v>81.059082579999995</v>
      </c>
      <c r="I24" s="184">
        <f>'Источники КБФ'!I24+'Источники КЧФ'!I24+'Источники СОФ'!I24+'Источники СтФ'!I24+'Источники ИнФ'!I24+'Источники ДагФ'!I24+'Источники АУ'!I24</f>
        <v>74.736097999999998</v>
      </c>
      <c r="J24" s="184">
        <f>'Источники КБФ'!J24+'Источники КЧФ'!J24+'Источники СОФ'!J24+'Источники СтФ'!J24+'Источники ИнФ'!J24+'Источники ДагФ'!J24+'Источники АУ'!J24</f>
        <v>18.13527144</v>
      </c>
      <c r="K24" s="184">
        <f>'Источники КБФ'!K24+'Источники КЧФ'!K24+'Источники СОФ'!K24+'Источники СтФ'!K24+'Источники ИнФ'!K24+'Источники ДагФ'!K24+'Источники АУ'!K24</f>
        <v>18.582510317599997</v>
      </c>
      <c r="L24" s="184">
        <f>'Источники КБФ'!L24+'Источники КЧФ'!L24+'Источники СОФ'!L24+'Источники СтФ'!L24+'Источники ИнФ'!L24+'Источники ДагФ'!L24+'Источники АУ'!L24</f>
        <v>16.838000000000001</v>
      </c>
      <c r="M24" s="184">
        <f>'Источники КБФ'!M24+'Источники КЧФ'!M24+'Источники СОФ'!M24+'Источники СтФ'!M24+'Источники ИнФ'!M24+'Источники ДагФ'!M24+'Источники АУ'!M24</f>
        <v>0</v>
      </c>
      <c r="N24" s="184">
        <f>'Источники КБФ'!N24+'Источники КЧФ'!N24+'Источники СОФ'!N24+'Источники СтФ'!N24+'Источники ИнФ'!N24+'Источники ДагФ'!N24+'Источники АУ'!N24</f>
        <v>10.3981072582</v>
      </c>
      <c r="O24" s="185">
        <f>'Источники КБФ'!O24+'Источники КЧФ'!O24+'Источники СОФ'!O24+'Источники СтФ'!O24+'Источники ИнФ'!O24+'Источники ДагФ'!O24+'Источники АУ'!O24</f>
        <v>19.880753179999999</v>
      </c>
      <c r="V24" s="205"/>
      <c r="W24" s="205"/>
      <c r="X24" s="205"/>
      <c r="Y24" s="205"/>
    </row>
    <row r="25" spans="1:26" x14ac:dyDescent="0.2">
      <c r="A25" s="143" t="s">
        <v>227</v>
      </c>
      <c r="B25" s="145" t="s">
        <v>228</v>
      </c>
      <c r="C25" s="182">
        <f>'Источники КБФ'!C25+'Источники КЧФ'!C25+'Источники СОФ'!C25+'Источники СтФ'!C25+'Источники ИнФ'!C25+'Источники ДагФ'!C25+'Источники АУ'!C25</f>
        <v>0</v>
      </c>
      <c r="D25" s="183">
        <f>'Источники КБФ'!D25+'Источники КЧФ'!D25+'Источники СОФ'!D25+'Источники СтФ'!D25+'Источники ИнФ'!D25+'Источники ДагФ'!D25+'Источники АУ'!D25</f>
        <v>0</v>
      </c>
      <c r="E25" s="183">
        <f>'Источники КБФ'!E25+'Источники КЧФ'!E25+'Источники СОФ'!E25+'Источники СтФ'!E25+'Источники ИнФ'!E25+'Источники ДагФ'!E25+'Источники АУ'!E25</f>
        <v>0</v>
      </c>
      <c r="F25" s="183">
        <f>'Источники КБФ'!F25+'Источники КЧФ'!F25+'Источники СОФ'!F25+'Источники СтФ'!F25+'Источники ИнФ'!F25+'Источники ДагФ'!F25+'Источники АУ'!F25</f>
        <v>0</v>
      </c>
      <c r="G25" s="184">
        <f>'Источники КБФ'!G25+'Источники КЧФ'!G25+'Источники СОФ'!G25+'Источники СтФ'!G25+'Источники ИнФ'!G25+'Источники ДагФ'!G25+'Источники АУ'!G25</f>
        <v>0</v>
      </c>
      <c r="H25" s="184">
        <f>'Источники КБФ'!H25+'Источники КЧФ'!H25+'Источники СОФ'!H25+'Источники СтФ'!H25+'Источники ИнФ'!H25+'Источники ДагФ'!H25+'Источники АУ'!H25</f>
        <v>0</v>
      </c>
      <c r="I25" s="184">
        <f>'Источники КБФ'!I25+'Источники КЧФ'!I25+'Источники СОФ'!I25+'Источники СтФ'!I25+'Источники ИнФ'!I25+'Источники ДагФ'!I25+'Источники АУ'!I25</f>
        <v>0</v>
      </c>
      <c r="J25" s="184">
        <f>'Источники КБФ'!J25+'Источники КЧФ'!J25+'Источники СОФ'!J25+'Источники СтФ'!J25+'Источники ИнФ'!J25+'Источники ДагФ'!J25+'Источники АУ'!J25</f>
        <v>0</v>
      </c>
      <c r="K25" s="184">
        <f>'Источники КБФ'!K25+'Источники КЧФ'!K25+'Источники СОФ'!K25+'Источники СтФ'!K25+'Источники ИнФ'!K25+'Источники ДагФ'!K25+'Источники АУ'!K25</f>
        <v>0</v>
      </c>
      <c r="L25" s="184">
        <f>'Источники КБФ'!L25+'Источники КЧФ'!L25+'Источники СОФ'!L25+'Источники СтФ'!L25+'Источники ИнФ'!L25+'Источники ДагФ'!L25+'Источники АУ'!L25</f>
        <v>0</v>
      </c>
      <c r="M25" s="184">
        <f>'Источники КБФ'!M25+'Источники КЧФ'!M25+'Источники СОФ'!M25+'Источники СтФ'!M25+'Источники ИнФ'!M25+'Источники ДагФ'!M25+'Источники АУ'!M25</f>
        <v>0</v>
      </c>
      <c r="N25" s="184">
        <f>'Источники КБФ'!N25+'Источники КЧФ'!N25+'Источники СОФ'!N25+'Источники СтФ'!N25+'Источники ИнФ'!N25+'Источники ДагФ'!N25+'Источники АУ'!N25</f>
        <v>0</v>
      </c>
      <c r="O25" s="185">
        <f>'Источники КБФ'!O25+'Источники КЧФ'!O25+'Источники СОФ'!O25+'Источники СтФ'!O25+'Источники ИнФ'!O25+'Источники ДагФ'!O25+'Источники АУ'!O25</f>
        <v>0</v>
      </c>
      <c r="V25" s="205"/>
      <c r="W25" s="205"/>
      <c r="X25" s="205"/>
      <c r="Y25" s="205"/>
    </row>
    <row r="26" spans="1:26" x14ac:dyDescent="0.2">
      <c r="A26" s="143"/>
      <c r="B26" s="146" t="s">
        <v>229</v>
      </c>
      <c r="C26" s="182">
        <f>'Источники КБФ'!C26+'Источники КЧФ'!C26+'Источники СОФ'!C26+'Источники СтФ'!C26+'Источники ИнФ'!C26+'Источники ДагФ'!C26+'Источники АУ'!C26</f>
        <v>0</v>
      </c>
      <c r="D26" s="183">
        <f>'Источники КБФ'!D26+'Источники КЧФ'!D26+'Источники СОФ'!D26+'Источники СтФ'!D26+'Источники ИнФ'!D26+'Источники ДагФ'!D26+'Источники АУ'!D26</f>
        <v>0</v>
      </c>
      <c r="E26" s="183">
        <f>'Источники КБФ'!E26+'Источники КЧФ'!E26+'Источники СОФ'!E26+'Источники СтФ'!E26+'Источники ИнФ'!E26+'Источники ДагФ'!E26+'Источники АУ'!E26</f>
        <v>0</v>
      </c>
      <c r="F26" s="183">
        <f>'Источники КБФ'!F26+'Источники КЧФ'!F26+'Источники СОФ'!F26+'Источники СтФ'!F26+'Источники ИнФ'!F26+'Источники ДагФ'!F26+'Источники АУ'!F26</f>
        <v>0</v>
      </c>
      <c r="G26" s="184">
        <f>'Источники КБФ'!G26+'Источники КЧФ'!G26+'Источники СОФ'!G26+'Источники СтФ'!G26+'Источники ИнФ'!G26+'Источники ДагФ'!G26+'Источники АУ'!G26</f>
        <v>0</v>
      </c>
      <c r="H26" s="184">
        <f>'Источники КБФ'!H26+'Источники КЧФ'!H26+'Источники СОФ'!H26+'Источники СтФ'!H26+'Источники ИнФ'!H26+'Источники ДагФ'!H26+'Источники АУ'!H26</f>
        <v>0</v>
      </c>
      <c r="I26" s="184">
        <f>'Источники КБФ'!I26+'Источники КЧФ'!I26+'Источники СОФ'!I26+'Источники СтФ'!I26+'Источники ИнФ'!I26+'Источники ДагФ'!I26+'Источники АУ'!I26</f>
        <v>0</v>
      </c>
      <c r="J26" s="184">
        <f>'Источники КБФ'!J26+'Источники КЧФ'!J26+'Источники СОФ'!J26+'Источники СтФ'!J26+'Источники ИнФ'!J26+'Источники ДагФ'!J26+'Источники АУ'!J26</f>
        <v>0</v>
      </c>
      <c r="K26" s="184">
        <f>'Источники КБФ'!K26+'Источники КЧФ'!K26+'Источники СОФ'!K26+'Источники СтФ'!K26+'Источники ИнФ'!K26+'Источники ДагФ'!K26+'Источники АУ'!K26</f>
        <v>0</v>
      </c>
      <c r="L26" s="184">
        <f>'Источники КБФ'!L26+'Источники КЧФ'!L26+'Источники СОФ'!L26+'Источники СтФ'!L26+'Источники ИнФ'!L26+'Источники ДагФ'!L26+'Источники АУ'!L26</f>
        <v>0</v>
      </c>
      <c r="M26" s="184">
        <f>'Источники КБФ'!M26+'Источники КЧФ'!M26+'Источники СОФ'!M26+'Источники СтФ'!M26+'Источники ИнФ'!M26+'Источники ДагФ'!M26+'Источники АУ'!M26</f>
        <v>0</v>
      </c>
      <c r="N26" s="184">
        <f>'Источники КБФ'!N26+'Источники КЧФ'!N26+'Источники СОФ'!N26+'Источники СтФ'!N26+'Источники ИнФ'!N26+'Источники ДагФ'!N26+'Источники АУ'!N26</f>
        <v>0</v>
      </c>
      <c r="O26" s="185">
        <f>'Источники КБФ'!O26+'Источники КЧФ'!O26+'Источники СОФ'!O26+'Источники СтФ'!O26+'Источники ИнФ'!O26+'Источники ДагФ'!O26+'Источники АУ'!O26</f>
        <v>0</v>
      </c>
      <c r="V26" s="205"/>
      <c r="W26" s="205"/>
      <c r="X26" s="205"/>
      <c r="Y26" s="205"/>
    </row>
    <row r="27" spans="1:26" x14ac:dyDescent="0.2">
      <c r="A27" s="143" t="s">
        <v>230</v>
      </c>
      <c r="B27" s="145" t="s">
        <v>231</v>
      </c>
      <c r="C27" s="182">
        <f>'Источники КБФ'!C27+'Источники КЧФ'!C27+'Источники СОФ'!C27+'Источники СтФ'!C27+'Источники ИнФ'!C27+'Источники ДагФ'!C27+'Источники АУ'!C27</f>
        <v>167.55931743999994</v>
      </c>
      <c r="D27" s="183">
        <f>'Источники КБФ'!D27+'Источники КЧФ'!D27+'Источники СОФ'!D27+'Источники СтФ'!D27+'Источники ИнФ'!D27+'Источники ДагФ'!D27+'Источники АУ'!D27</f>
        <v>154.64821293484385</v>
      </c>
      <c r="E27" s="183">
        <f>'Источники КБФ'!E27+'Источники КЧФ'!E27+'Источники СОФ'!E27+'Источники СтФ'!E27+'Источники ИнФ'!E27+'Источники ДагФ'!E27+'Источники АУ'!E27</f>
        <v>239.79602213049998</v>
      </c>
      <c r="F27" s="183">
        <f>'Источники КБФ'!F27+'Источники КЧФ'!F27+'Источники СОФ'!F27+'Источники СтФ'!F27+'Источники ИнФ'!F27+'Источники ДагФ'!F27+'Источники АУ'!F27</f>
        <v>126.42739504820001</v>
      </c>
      <c r="G27" s="184">
        <f>'Источники КБФ'!G27+'Источники КЧФ'!G27+'Источники СОФ'!G27+'Источники СтФ'!G27+'Источники ИнФ'!G27+'Источники ДагФ'!G27+'Источники АУ'!G27</f>
        <v>0</v>
      </c>
      <c r="H27" s="184">
        <f>'Источники КБФ'!H27+'Источники КЧФ'!H27+'Источники СОФ'!H27+'Источники СтФ'!H27+'Источники ИнФ'!H27+'Источники ДагФ'!H27+'Источники АУ'!H27</f>
        <v>0</v>
      </c>
      <c r="I27" s="184">
        <f>'Источники КБФ'!I27+'Источники КЧФ'!I27+'Источники СОФ'!I27+'Источники СтФ'!I27+'Источники ИнФ'!I27+'Источники ДагФ'!I27+'Источники АУ'!I27</f>
        <v>0</v>
      </c>
      <c r="J27" s="184">
        <f>'Источники КБФ'!J27+'Источники КЧФ'!J27+'Источники СОФ'!J27+'Источники СтФ'!J27+'Источники ИнФ'!J27+'Источники ДагФ'!J27+'Источники АУ'!J27</f>
        <v>0</v>
      </c>
      <c r="K27" s="184">
        <f>'Источники КБФ'!K27+'Источники КЧФ'!K27+'Источники СОФ'!K27+'Источники СтФ'!K27+'Источники ИнФ'!K27+'Источники ДагФ'!K27+'Источники АУ'!K27</f>
        <v>0</v>
      </c>
      <c r="L27" s="184">
        <f>'Источники КБФ'!L27+'Источники КЧФ'!L27+'Источники СОФ'!L27+'Источники СтФ'!L27+'Источники ИнФ'!L27+'Источники ДагФ'!L27+'Источники АУ'!L27</f>
        <v>0</v>
      </c>
      <c r="M27" s="184">
        <f>'Источники КБФ'!M27+'Источники КЧФ'!M27+'Источники СОФ'!M27+'Источники СтФ'!M27+'Источники ИнФ'!M27+'Источники ДагФ'!M27+'Источники АУ'!M27</f>
        <v>0</v>
      </c>
      <c r="N27" s="184">
        <f>'Источники КБФ'!N27+'Источники КЧФ'!N27+'Источники СОФ'!N27+'Источники СтФ'!N27+'Источники ИнФ'!N27+'Источники ДагФ'!N27+'Источники АУ'!N27</f>
        <v>0</v>
      </c>
      <c r="O27" s="185">
        <f>'Источники КБФ'!O27+'Источники КЧФ'!O27+'Источники СОФ'!O27+'Источники СтФ'!O27+'Источники ИнФ'!O27+'Источники ДагФ'!O27+'Источники АУ'!O27</f>
        <v>0</v>
      </c>
      <c r="V27" s="205"/>
      <c r="W27" s="205"/>
      <c r="X27" s="205"/>
      <c r="Y27" s="205"/>
    </row>
    <row r="28" spans="1:26" x14ac:dyDescent="0.2">
      <c r="A28" s="143"/>
      <c r="B28" s="146" t="s">
        <v>229</v>
      </c>
      <c r="C28" s="182">
        <f>'Источники КБФ'!C28+'Источники КЧФ'!C28+'Источники СОФ'!C28+'Источники СтФ'!C28+'Источники ИнФ'!C28+'Источники ДагФ'!C28+'Источники АУ'!C28</f>
        <v>167.55931743999994</v>
      </c>
      <c r="D28" s="183">
        <f>'Источники КБФ'!D28+'Источники КЧФ'!D28+'Источники СОФ'!D28+'Источники СтФ'!D28+'Источники ИнФ'!D28+'Источники ДагФ'!D28+'Источники АУ'!D28</f>
        <v>154.64821293484385</v>
      </c>
      <c r="E28" s="183">
        <f>'Источники КБФ'!E28+'Источники КЧФ'!E28+'Источники СОФ'!E28+'Источники СтФ'!E28+'Источники ИнФ'!E28+'Источники ДагФ'!E28+'Источники АУ'!E28</f>
        <v>239.79602213049998</v>
      </c>
      <c r="F28" s="183">
        <f>'Источники КБФ'!F28+'Источники КЧФ'!F28+'Источники СОФ'!F28+'Источники СтФ'!F28+'Источники ИнФ'!F28+'Источники ДагФ'!F28+'Источники АУ'!F28</f>
        <v>126.42739504820001</v>
      </c>
      <c r="G28" s="184">
        <f>'Источники КБФ'!G28+'Источники КЧФ'!G28+'Источники СОФ'!G28+'Источники СтФ'!G28+'Источники ИнФ'!G28+'Источники ДагФ'!G28+'Источники АУ'!G28</f>
        <v>0</v>
      </c>
      <c r="H28" s="184">
        <f>'Источники КБФ'!H28+'Источники КЧФ'!H28+'Источники СОФ'!H28+'Источники СтФ'!H28+'Источники ИнФ'!H28+'Источники ДагФ'!H28+'Источники АУ'!H28</f>
        <v>0</v>
      </c>
      <c r="I28" s="184">
        <f>'Источники КБФ'!I28+'Источники КЧФ'!I28+'Источники СОФ'!I28+'Источники СтФ'!I28+'Источники ИнФ'!I28+'Источники ДагФ'!I28+'Источники АУ'!I28</f>
        <v>0</v>
      </c>
      <c r="J28" s="184">
        <f>'Источники КБФ'!J28+'Источники КЧФ'!J28+'Источники СОФ'!J28+'Источники СтФ'!J28+'Источники ИнФ'!J28+'Источники ДагФ'!J28+'Источники АУ'!J28</f>
        <v>0</v>
      </c>
      <c r="K28" s="184">
        <f>'Источники КБФ'!K28+'Источники КЧФ'!K28+'Источники СОФ'!K28+'Источники СтФ'!K28+'Источники ИнФ'!K28+'Источники ДагФ'!K28+'Источники АУ'!K28</f>
        <v>0</v>
      </c>
      <c r="L28" s="184">
        <f>'Источники КБФ'!L28+'Источники КЧФ'!L28+'Источники СОФ'!L28+'Источники СтФ'!L28+'Источники ИнФ'!L28+'Источники ДагФ'!L28+'Источники АУ'!L28</f>
        <v>0</v>
      </c>
      <c r="M28" s="184">
        <f>'Источники КБФ'!M28+'Источники КЧФ'!M28+'Источники СОФ'!M28+'Источники СтФ'!M28+'Источники ИнФ'!M28+'Источники ДагФ'!M28+'Источники АУ'!M28</f>
        <v>0</v>
      </c>
      <c r="N28" s="184">
        <f>'Источники КБФ'!N28+'Источники КЧФ'!N28+'Источники СОФ'!N28+'Источники СтФ'!N28+'Источники ИнФ'!N28+'Источники ДагФ'!N28+'Источники АУ'!N28</f>
        <v>0</v>
      </c>
      <c r="O28" s="185">
        <f>'Источники КБФ'!O28+'Источники КЧФ'!O28+'Источники СОФ'!O28+'Источники СтФ'!O28+'Источники ИнФ'!O28+'Источники ДагФ'!O28+'Источники АУ'!O28</f>
        <v>0</v>
      </c>
      <c r="V28" s="205"/>
      <c r="W28" s="205"/>
      <c r="X28" s="205"/>
      <c r="Y28" s="205"/>
    </row>
    <row r="29" spans="1:26" x14ac:dyDescent="0.2">
      <c r="A29" s="143" t="s">
        <v>232</v>
      </c>
      <c r="B29" s="145" t="s">
        <v>233</v>
      </c>
      <c r="C29" s="182">
        <f>'Источники КБФ'!C29+'Источники КЧФ'!C29+'Источники СОФ'!C29+'Источники СтФ'!C29+'Источники ИнФ'!C29+'Источники ДагФ'!C29+'Источники АУ'!C29</f>
        <v>0</v>
      </c>
      <c r="D29" s="183">
        <f>'Источники КБФ'!D29+'Источники КЧФ'!D29+'Источники СОФ'!D29+'Источники СтФ'!D29+'Источники ИнФ'!D29+'Источники ДагФ'!D29+'Источники АУ'!D29</f>
        <v>0</v>
      </c>
      <c r="E29" s="183">
        <f>'Источники КБФ'!E29+'Источники КЧФ'!E29+'Источники СОФ'!E29+'Источники СтФ'!E29+'Источники ИнФ'!E29+'Источники ДагФ'!E29+'Источники АУ'!E29</f>
        <v>0</v>
      </c>
      <c r="F29" s="183">
        <f>'Источники КБФ'!F29+'Источники КЧФ'!F29+'Источники СОФ'!F29+'Источники СтФ'!F29+'Источники ИнФ'!F29+'Источники ДагФ'!F29+'Источники АУ'!F29</f>
        <v>0</v>
      </c>
      <c r="G29" s="184">
        <f>'Источники КБФ'!G29+'Источники КЧФ'!G29+'Источники СОФ'!G29+'Источники СтФ'!G29+'Источники ИнФ'!G29+'Источники ДагФ'!G29+'Источники АУ'!G29</f>
        <v>0</v>
      </c>
      <c r="H29" s="184">
        <f>'Источники КБФ'!H29+'Источники КЧФ'!H29+'Источники СОФ'!H29+'Источники СтФ'!H29+'Источники ИнФ'!H29+'Источники ДагФ'!H29+'Источники АУ'!H29</f>
        <v>0</v>
      </c>
      <c r="I29" s="184">
        <f>'Источники КБФ'!I29+'Источники КЧФ'!I29+'Источники СОФ'!I29+'Источники СтФ'!I29+'Источники ИнФ'!I29+'Источники ДагФ'!I29+'Источники АУ'!I29</f>
        <v>0</v>
      </c>
      <c r="J29" s="184">
        <f>'Источники КБФ'!J29+'Источники КЧФ'!J29+'Источники СОФ'!J29+'Источники СтФ'!J29+'Источники ИнФ'!J29+'Источники ДагФ'!J29+'Источники АУ'!J29</f>
        <v>0</v>
      </c>
      <c r="K29" s="184">
        <f>'Источники КБФ'!K29+'Источники КЧФ'!K29+'Источники СОФ'!K29+'Источники СтФ'!K29+'Источники ИнФ'!K29+'Источники ДагФ'!K29+'Источники АУ'!K29</f>
        <v>0</v>
      </c>
      <c r="L29" s="184">
        <f>'Источники КБФ'!L29+'Источники КЧФ'!L29+'Источники СОФ'!L29+'Источники СтФ'!L29+'Источники ИнФ'!L29+'Источники ДагФ'!L29+'Источники АУ'!L29</f>
        <v>0</v>
      </c>
      <c r="M29" s="184">
        <f>'Источники КБФ'!M29+'Источники КЧФ'!M29+'Источники СОФ'!M29+'Источники СтФ'!M29+'Источники ИнФ'!M29+'Источники ДагФ'!M29+'Источники АУ'!M29</f>
        <v>0</v>
      </c>
      <c r="N29" s="184">
        <f>'Источники КБФ'!N29+'Источники КЧФ'!N29+'Источники СОФ'!N29+'Источники СтФ'!N29+'Источники ИнФ'!N29+'Источники ДагФ'!N29+'Источники АУ'!N29</f>
        <v>0</v>
      </c>
      <c r="O29" s="185">
        <f>'Источники КБФ'!O29+'Источники КЧФ'!O29+'Источники СОФ'!O29+'Источники СтФ'!O29+'Источники ИнФ'!O29+'Источники ДагФ'!O29+'Источники АУ'!O29</f>
        <v>0</v>
      </c>
      <c r="V29" s="205"/>
      <c r="W29" s="205"/>
      <c r="X29" s="205"/>
      <c r="Y29" s="205"/>
    </row>
    <row r="30" spans="1:26" x14ac:dyDescent="0.2">
      <c r="A30" s="143" t="s">
        <v>46</v>
      </c>
      <c r="B30" s="145" t="s">
        <v>234</v>
      </c>
      <c r="C30" s="182">
        <f>'Источники КБФ'!C30+'Источники КЧФ'!C30+'Источники СОФ'!C30+'Источники СтФ'!C30+'Источники ИнФ'!C30+'Источники ДагФ'!C30+'Источники АУ'!C30</f>
        <v>1062.0532081747886</v>
      </c>
      <c r="D30" s="183">
        <f>'Источники КБФ'!D30+'Источники КЧФ'!D30+'Источники СОФ'!D30+'Источники СтФ'!D30+'Источники ИнФ'!D30+'Источники ДагФ'!D30+'Источники АУ'!D30</f>
        <v>391.82706139365763</v>
      </c>
      <c r="E30" s="183">
        <f>'Источники КБФ'!E30+'Источники КЧФ'!E30+'Источники СОФ'!E30+'Источники СтФ'!E30+'Источники ИнФ'!E30+'Источники ДагФ'!E30+'Источники АУ'!E30</f>
        <v>712.67592325436647</v>
      </c>
      <c r="F30" s="183">
        <f>'Источники КБФ'!F30+'Источники КЧФ'!F30+'Источники СОФ'!F30+'Источники СтФ'!F30+'Источники ИнФ'!F30+'Источники ДагФ'!F30+'Источники АУ'!F30</f>
        <v>276.60156945237355</v>
      </c>
      <c r="G30" s="184">
        <f>'Источники КБФ'!G30+'Источники КЧФ'!G30+'Источники СОФ'!G30+'Источники СтФ'!G30+'Источники ИнФ'!G30+'Источники ДагФ'!G30+'Источники АУ'!G30</f>
        <v>599.81235420595169</v>
      </c>
      <c r="H30" s="184">
        <f>'Источники КБФ'!H30+'Источники КЧФ'!H30+'Источники СОФ'!H30+'Источники СтФ'!H30+'Источники ИнФ'!H30+'Источники ДагФ'!H30+'Источники АУ'!H30</f>
        <v>0</v>
      </c>
      <c r="I30" s="184">
        <f>'Источники КБФ'!I30+'Источники КЧФ'!I30+'Источники СОФ'!I30+'Источники СтФ'!I30+'Источники ИнФ'!I30+'Источники ДагФ'!I30+'Источники АУ'!I30</f>
        <v>174.48474668711867</v>
      </c>
      <c r="J30" s="184">
        <f>'Источники КБФ'!J30+'Источники КЧФ'!J30+'Источники СОФ'!J30+'Источники СтФ'!J30+'Источники ИнФ'!J30+'Источники ДагФ'!J30+'Источники АУ'!J30</f>
        <v>0</v>
      </c>
      <c r="K30" s="184">
        <f>'Источники КБФ'!K30+'Источники КЧФ'!K30+'Источники СОФ'!K30+'Источники СтФ'!K30+'Источники ИнФ'!K30+'Источники ДагФ'!K30+'Источники АУ'!K30</f>
        <v>59.506794035423717</v>
      </c>
      <c r="L30" s="184">
        <f>'Источники КБФ'!L30+'Источники КЧФ'!L30+'Источники СОФ'!L30+'Источники СтФ'!L30+'Источники ИнФ'!L30+'Источники ДагФ'!L30+'Источники АУ'!L30</f>
        <v>0</v>
      </c>
      <c r="M30" s="184">
        <f>'Источники КБФ'!M30+'Источники КЧФ'!M30+'Источники СОФ'!M30+'Источники СтФ'!M30+'Источники ИнФ'!M30+'Источники ДагФ'!M30+'Источники АУ'!M30</f>
        <v>365.82081348340932</v>
      </c>
      <c r="N30" s="184">
        <f>'Источники КБФ'!N30+'Источники КЧФ'!N30+'Источники СОФ'!N30+'Источники СтФ'!N30+'Источники ИнФ'!N30+'Источники ДагФ'!N30+'Источники АУ'!N30</f>
        <v>0</v>
      </c>
      <c r="O30" s="185">
        <f>'Источники КБФ'!O30+'Источники КЧФ'!O30+'Источники СОФ'!O30+'Источники СтФ'!O30+'Источники ИнФ'!O30+'Источники ДагФ'!O30+'Источники АУ'!O30</f>
        <v>0</v>
      </c>
      <c r="V30" s="205"/>
      <c r="W30" s="205"/>
      <c r="X30" s="205"/>
      <c r="Y30" s="205"/>
    </row>
    <row r="31" spans="1:26" ht="28.5" x14ac:dyDescent="0.2">
      <c r="A31" s="143" t="s">
        <v>235</v>
      </c>
      <c r="B31" s="144" t="s">
        <v>236</v>
      </c>
      <c r="C31" s="182">
        <f>'Источники КБФ'!C31+'Источники КЧФ'!C31+'Источники СОФ'!C31+'Источники СтФ'!C31+'Источники ИнФ'!C31+'Источники ДагФ'!C31+'Источники АУ'!C31</f>
        <v>1062.0532081747886</v>
      </c>
      <c r="D31" s="183">
        <f>'Источники КБФ'!D31+'Источники КЧФ'!D31+'Источники СОФ'!D31+'Источники СтФ'!D31+'Источники ИнФ'!D31+'Источники ДагФ'!D31+'Источники АУ'!D31</f>
        <v>391.82706139365763</v>
      </c>
      <c r="E31" s="183">
        <f>'Источники КБФ'!E31+'Источники КЧФ'!E31+'Источники СОФ'!E31+'Источники СтФ'!E31+'Источники ИнФ'!E31+'Источники ДагФ'!E31+'Источники АУ'!E31</f>
        <v>712.67592325436647</v>
      </c>
      <c r="F31" s="183">
        <f>'Источники КБФ'!F31+'Источники КЧФ'!F31+'Источники СОФ'!F31+'Источники СтФ'!F31+'Источники ИнФ'!F31+'Источники ДагФ'!F31+'Источники АУ'!F31</f>
        <v>197.25058253949234</v>
      </c>
      <c r="G31" s="184">
        <f>'Источники КБФ'!G31+'Источники КЧФ'!G31+'Источники СОФ'!G31+'Источники СтФ'!G31+'Источники ИнФ'!G31+'Источники ДагФ'!G31+'Источники АУ'!G31</f>
        <v>599.81235420595169</v>
      </c>
      <c r="H31" s="184">
        <f>'Источники КБФ'!H31+'Источники КЧФ'!H31+'Источники СОФ'!H31+'Источники СтФ'!H31+'Источники ИнФ'!H31+'Источники ДагФ'!H31+'Источники АУ'!H31</f>
        <v>0</v>
      </c>
      <c r="I31" s="184">
        <f>'Источники КБФ'!I31+'Источники КЧФ'!I31+'Источники СОФ'!I31+'Источники СтФ'!I31+'Источники ИнФ'!I31+'Источники ДагФ'!I31+'Источники АУ'!I31</f>
        <v>174.48474668711867</v>
      </c>
      <c r="J31" s="184">
        <f>'Источники КБФ'!J31+'Источники КЧФ'!J31+'Источники СОФ'!J31+'Источники СтФ'!J31+'Источники ИнФ'!J31+'Источники ДагФ'!J31+'Источники АУ'!J31</f>
        <v>0</v>
      </c>
      <c r="K31" s="184">
        <f>'Источники КБФ'!K31+'Источники КЧФ'!K31+'Источники СОФ'!K31+'Источники СтФ'!K31+'Источники ИнФ'!K31+'Источники ДагФ'!K31+'Источники АУ'!K31</f>
        <v>59.506794035423717</v>
      </c>
      <c r="L31" s="184">
        <f>'Источники КБФ'!L31+'Источники КЧФ'!L31+'Источники СОФ'!L31+'Источники СтФ'!L31+'Источники ИнФ'!L31+'Источники ДагФ'!L31+'Источники АУ'!L31</f>
        <v>0</v>
      </c>
      <c r="M31" s="184">
        <f>'Источники КБФ'!M31+'Источники КЧФ'!M31+'Источники СОФ'!M31+'Источники СтФ'!M31+'Источники ИнФ'!M31+'Источники ДагФ'!M31+'Источники АУ'!M31</f>
        <v>365.82081348340932</v>
      </c>
      <c r="N31" s="184">
        <f>'Источники КБФ'!N31+'Источники КЧФ'!N31+'Источники СОФ'!N31+'Источники СтФ'!N31+'Источники ИнФ'!N31+'Источники ДагФ'!N31+'Источники АУ'!N31</f>
        <v>0</v>
      </c>
      <c r="O31" s="185">
        <f>'Источники КБФ'!O31+'Источники КЧФ'!O31+'Источники СОФ'!O31+'Источники СтФ'!O31+'Источники ИнФ'!O31+'Источники ДагФ'!O31+'Источники АУ'!O31</f>
        <v>0</v>
      </c>
      <c r="V31" s="205"/>
      <c r="W31" s="205"/>
      <c r="X31" s="205"/>
      <c r="Y31" s="205"/>
    </row>
    <row r="32" spans="1:26" x14ac:dyDescent="0.2">
      <c r="A32" s="143" t="s">
        <v>237</v>
      </c>
      <c r="B32" s="145" t="s">
        <v>238</v>
      </c>
      <c r="C32" s="182">
        <f>'Источники КБФ'!C32+'Источники КЧФ'!C32+'Источники СОФ'!C32+'Источники СтФ'!C32+'Источники ИнФ'!C32+'Источники ДагФ'!C32+'Источники АУ'!C32</f>
        <v>0</v>
      </c>
      <c r="D32" s="183">
        <f>'Источники КБФ'!D32+'Источники КЧФ'!D32+'Источники СОФ'!D32+'Источники СтФ'!D32+'Источники ИнФ'!D32+'Источники ДагФ'!D32+'Источники АУ'!D32</f>
        <v>0</v>
      </c>
      <c r="E32" s="183">
        <f>'Источники КБФ'!E32+'Источники КЧФ'!E32+'Источники СОФ'!E32+'Источники СтФ'!E32+'Источники ИнФ'!E32+'Источники ДагФ'!E32+'Источники АУ'!E32</f>
        <v>0</v>
      </c>
      <c r="F32" s="183">
        <f>'Источники КБФ'!F32+'Источники КЧФ'!F32+'Источники СОФ'!F32+'Источники СтФ'!F32+'Источники ИнФ'!F32+'Источники ДагФ'!F32+'Источники АУ'!F32</f>
        <v>79.350986912881197</v>
      </c>
      <c r="G32" s="184">
        <f>'Источники КБФ'!G32+'Источники КЧФ'!G32+'Источники СОФ'!G32+'Источники СтФ'!G32+'Источники ИнФ'!G32+'Источники ДагФ'!G32+'Источники АУ'!G32</f>
        <v>0</v>
      </c>
      <c r="H32" s="184">
        <f>'Источники КБФ'!H32+'Источники КЧФ'!H32+'Источники СОФ'!H32+'Источники СтФ'!H32+'Источники ИнФ'!H32+'Источники ДагФ'!H32+'Источники АУ'!H32</f>
        <v>0</v>
      </c>
      <c r="I32" s="184">
        <f>'Источники КБФ'!I32+'Источники КЧФ'!I32+'Источники СОФ'!I32+'Источники СтФ'!I32+'Источники ИнФ'!I32+'Источники ДагФ'!I32+'Источники АУ'!I32</f>
        <v>0</v>
      </c>
      <c r="J32" s="184">
        <f>'Источники КБФ'!J32+'Источники КЧФ'!J32+'Источники СОФ'!J32+'Источники СтФ'!J32+'Источники ИнФ'!J32+'Источники ДагФ'!J32+'Источники АУ'!J32</f>
        <v>0</v>
      </c>
      <c r="K32" s="184">
        <f>'Источники КБФ'!K32+'Источники КЧФ'!K32+'Источники СОФ'!K32+'Источники СтФ'!K32+'Источники ИнФ'!K32+'Источники ДагФ'!K32+'Источники АУ'!K32</f>
        <v>0</v>
      </c>
      <c r="L32" s="184">
        <f>'Источники КБФ'!L32+'Источники КЧФ'!L32+'Источники СОФ'!L32+'Источники СтФ'!L32+'Источники ИнФ'!L32+'Источники ДагФ'!L32+'Источники АУ'!L32</f>
        <v>0</v>
      </c>
      <c r="M32" s="184">
        <f>'Источники КБФ'!M32+'Источники КЧФ'!M32+'Источники СОФ'!M32+'Источники СтФ'!M32+'Источники ИнФ'!M32+'Источники ДагФ'!M32+'Источники АУ'!M32</f>
        <v>0</v>
      </c>
      <c r="N32" s="184">
        <f>'Источники КБФ'!N32+'Источники КЧФ'!N32+'Источники СОФ'!N32+'Источники СтФ'!N32+'Источники ИнФ'!N32+'Источники ДагФ'!N32+'Источники АУ'!N32</f>
        <v>0</v>
      </c>
      <c r="O32" s="185">
        <f>'Источники КБФ'!O32+'Источники КЧФ'!O32+'Источники СОФ'!O32+'Источники СтФ'!O32+'Источники ИнФ'!O32+'Источники ДагФ'!O32+'Источники АУ'!O32</f>
        <v>0</v>
      </c>
      <c r="V32" s="205"/>
      <c r="W32" s="205"/>
      <c r="X32" s="205"/>
      <c r="Y32" s="205"/>
    </row>
    <row r="33" spans="1:25" x14ac:dyDescent="0.2">
      <c r="A33" s="143" t="s">
        <v>239</v>
      </c>
      <c r="B33" s="145" t="s">
        <v>240</v>
      </c>
      <c r="C33" s="182">
        <f>'Источники КБФ'!C33+'Источники КЧФ'!C33+'Источники СОФ'!C33+'Источники СтФ'!C33+'Источники ИнФ'!C33+'Источники ДагФ'!C33+'Источники АУ'!C33</f>
        <v>0</v>
      </c>
      <c r="D33" s="183">
        <f>'Источники КБФ'!D33+'Источники КЧФ'!D33+'Источники СОФ'!D33+'Источники СтФ'!D33+'Источники ИнФ'!D33+'Источники ДагФ'!D33+'Источники АУ'!D33</f>
        <v>0</v>
      </c>
      <c r="E33" s="183">
        <f>'Источники КБФ'!E33+'Источники КЧФ'!E33+'Источники СОФ'!E33+'Источники СтФ'!E33+'Источники ИнФ'!E33+'Источники ДагФ'!E33+'Источники АУ'!E33</f>
        <v>0</v>
      </c>
      <c r="F33" s="183">
        <f>'Источники КБФ'!F33+'Источники КЧФ'!F33+'Источники СОФ'!F33+'Источники СтФ'!F33+'Источники ИнФ'!F33+'Источники ДагФ'!F33+'Источники АУ'!F33</f>
        <v>0</v>
      </c>
      <c r="G33" s="183">
        <f>'Источники КБФ'!G33+'Источники КЧФ'!G33+'Источники СОФ'!G33+'Источники СтФ'!G33+'Источники ИнФ'!G33+'Источники ДагФ'!G33+'Источники АУ'!G33</f>
        <v>0</v>
      </c>
      <c r="H33" s="183">
        <f>'Источники КБФ'!H33+'Источники КЧФ'!H33+'Источники СОФ'!H33+'Источники СтФ'!H33+'Источники ИнФ'!H33+'Источники ДагФ'!H33+'Источники АУ'!H33</f>
        <v>0</v>
      </c>
      <c r="I33" s="183">
        <f>'Источники КБФ'!I33+'Источники КЧФ'!I33+'Источники СОФ'!I33+'Источники СтФ'!I33+'Источники ИнФ'!I33+'Источники ДагФ'!I33+'Источники АУ'!I33</f>
        <v>0</v>
      </c>
      <c r="J33" s="183">
        <f>'Источники КБФ'!J33+'Источники КЧФ'!J33+'Источники СОФ'!J33+'Источники СтФ'!J33+'Источники ИнФ'!J33+'Источники ДагФ'!J33+'Источники АУ'!J33</f>
        <v>0</v>
      </c>
      <c r="K33" s="183">
        <f>'Источники КБФ'!K33+'Источники КЧФ'!K33+'Источники СОФ'!K33+'Источники СтФ'!K33+'Источники ИнФ'!K33+'Источники ДагФ'!K33+'Источники АУ'!K33</f>
        <v>0</v>
      </c>
      <c r="L33" s="183">
        <f>'Источники КБФ'!L33+'Источники КЧФ'!L33+'Источники СОФ'!L33+'Источники СтФ'!L33+'Источники ИнФ'!L33+'Источники ДагФ'!L33+'Источники АУ'!L33</f>
        <v>0</v>
      </c>
      <c r="M33" s="183">
        <f>'Источники КБФ'!M33+'Источники КЧФ'!M33+'Источники СОФ'!M33+'Источники СтФ'!M33+'Источники ИнФ'!M33+'Источники ДагФ'!M33+'Источники АУ'!M33</f>
        <v>0</v>
      </c>
      <c r="N33" s="183">
        <f>'Источники КБФ'!N33+'Источники КЧФ'!N33+'Источники СОФ'!N33+'Источники СтФ'!N33+'Источники ИнФ'!N33+'Источники ДагФ'!N33+'Источники АУ'!N33</f>
        <v>0</v>
      </c>
      <c r="O33" s="186">
        <f>'Источники КБФ'!O33+'Источники КЧФ'!O33+'Источники СОФ'!O33+'Источники СтФ'!O33+'Источники ИнФ'!O33+'Источники ДагФ'!O33+'Источники АУ'!O33</f>
        <v>0</v>
      </c>
      <c r="V33" s="205"/>
      <c r="W33" s="205"/>
      <c r="X33" s="205"/>
      <c r="Y33" s="205"/>
    </row>
    <row r="34" spans="1:25" x14ac:dyDescent="0.2">
      <c r="A34" s="143" t="s">
        <v>49</v>
      </c>
      <c r="B34" s="145" t="s">
        <v>241</v>
      </c>
      <c r="C34" s="182">
        <f>'Источники КБФ'!C34+'Источники КЧФ'!C34+'Источники СОФ'!C34+'Источники СтФ'!C34+'Источники ИнФ'!C34+'Источники ДагФ'!C34+'Источники АУ'!C34</f>
        <v>191.16957747146193</v>
      </c>
      <c r="D34" s="183">
        <f>'Источники КБФ'!D34+'Источники КЧФ'!D34+'Источники СОФ'!D34+'Источники СтФ'!D34+'Источники ИнФ'!D34+'Источники ДагФ'!D34+'Источники АУ'!D34</f>
        <v>70.52887105085837</v>
      </c>
      <c r="E34" s="183">
        <f>'Источники КБФ'!E34+'Источники КЧФ'!E34+'Источники СОФ'!E34+'Источники СтФ'!E34+'Источники ИнФ'!E34+'Источники ДагФ'!E34+'Источники АУ'!E34</f>
        <v>128.28394793137917</v>
      </c>
      <c r="F34" s="183">
        <f>'Источники КБФ'!F34+'Источники КЧФ'!F34+'Источники СОФ'!F34+'Источники СтФ'!F34+'Источники ИнФ'!F34+'Источники ДагФ'!F34+'Источники АУ'!F34</f>
        <v>52.439769260227244</v>
      </c>
      <c r="G34" s="183">
        <f>'Источники КБФ'!G34+'Источники КЧФ'!G34+'Источники СОФ'!G34+'Источники СтФ'!G34+'Источники ИнФ'!G34+'Источники ДагФ'!G34+'Источники АУ'!G34</f>
        <v>107.9662237570713</v>
      </c>
      <c r="H34" s="183">
        <f>'Источники КБФ'!H34+'Источники КЧФ'!H34+'Источники СОФ'!H34+'Источники СтФ'!H34+'Источники ИнФ'!H34+'Источники ДагФ'!H34+'Источники АУ'!H34</f>
        <v>0</v>
      </c>
      <c r="I34" s="183">
        <f>'Источники КБФ'!I34+'Источники КЧФ'!I34+'Источники СОФ'!I34+'Источники СтФ'!I34+'Источники ИнФ'!I34+'Источники ДагФ'!I34+'Источники АУ'!I34</f>
        <v>31.40725440368136</v>
      </c>
      <c r="J34" s="183">
        <f>'Источники КБФ'!J34+'Источники КЧФ'!J34+'Источники СОФ'!J34+'Источники СтФ'!J34+'Источники ИнФ'!J34+'Источники ДагФ'!J34+'Источники АУ'!J34</f>
        <v>0</v>
      </c>
      <c r="K34" s="183">
        <f>'Источники КБФ'!K34+'Источники КЧФ'!K34+'Источники СОФ'!K34+'Источники СтФ'!K34+'Источники ИнФ'!K34+'Источники ДагФ'!K34+'Источники АУ'!K34</f>
        <v>10.711222926376271</v>
      </c>
      <c r="L34" s="183">
        <f>'Источники КБФ'!L34+'Источники КЧФ'!L34+'Источники СОФ'!L34+'Источники СтФ'!L34+'Источники ИнФ'!L34+'Источники ДагФ'!L34+'Источники АУ'!L34</f>
        <v>0</v>
      </c>
      <c r="M34" s="183">
        <f>'Источники КБФ'!M34+'Источники КЧФ'!M34+'Источники СОФ'!M34+'Источники СтФ'!M34+'Источники ИнФ'!M34+'Источники ДагФ'!M34+'Источники АУ'!M34</f>
        <v>65.847746427013675</v>
      </c>
      <c r="N34" s="183">
        <f>'Источники КБФ'!N34+'Источники КЧФ'!N34+'Источники СОФ'!N34+'Источники СтФ'!N34+'Источники ИнФ'!N34+'Источники ДагФ'!N34+'Источники АУ'!N34</f>
        <v>0</v>
      </c>
      <c r="O34" s="186">
        <f>'Источники КБФ'!O34+'Источники КЧФ'!O34+'Источники СОФ'!O34+'Источники СтФ'!O34+'Источники ИнФ'!O34+'Источники ДагФ'!O34+'Источники АУ'!O34</f>
        <v>0</v>
      </c>
      <c r="V34" s="205"/>
      <c r="W34" s="205"/>
      <c r="X34" s="205"/>
      <c r="Y34" s="205"/>
    </row>
    <row r="35" spans="1:25" x14ac:dyDescent="0.2">
      <c r="A35" s="143" t="s">
        <v>95</v>
      </c>
      <c r="B35" s="145" t="s">
        <v>242</v>
      </c>
      <c r="C35" s="182">
        <f>'Источники КБФ'!C35+'Источники КЧФ'!C35+'Источники СОФ'!C35+'Источники СтФ'!C35+'Источники ИнФ'!C35+'Источники ДагФ'!C35+'Источники АУ'!C35</f>
        <v>606.72488415449993</v>
      </c>
      <c r="D35" s="183">
        <f>'Источники КБФ'!D35+'Источники КЧФ'!D35+'Источники СОФ'!D35+'Источники СтФ'!D35+'Источники ИнФ'!D35+'Источники ДагФ'!D35+'Источники АУ'!D35</f>
        <v>298.62996500999998</v>
      </c>
      <c r="E35" s="183">
        <f>'Источники КБФ'!E35+'Источники КЧФ'!E35+'Источники СОФ'!E35+'Источники СтФ'!E35+'Источники ИнФ'!E35+'Источники ДагФ'!E35+'Источники АУ'!E35</f>
        <v>180.65269669322032</v>
      </c>
      <c r="F35" s="183">
        <f>'Источники КБФ'!F35+'Источники КЧФ'!F35+'Источники СОФ'!F35+'Источники СтФ'!F35+'Источники ИнФ'!F35+'Источники ДагФ'!F35+'Источники АУ'!F35</f>
        <v>779.84766323172221</v>
      </c>
      <c r="G35" s="183">
        <f>'Источники КБФ'!G35+'Источники КЧФ'!G35+'Источники СОФ'!G35+'Источники СтФ'!G35+'Источники ИнФ'!G35+'Источники ДагФ'!G35+'Источники АУ'!G35</f>
        <v>540.46310759000005</v>
      </c>
      <c r="H35" s="183">
        <f>'Источники КБФ'!H35+'Источники КЧФ'!H35+'Источники СОФ'!H35+'Источники СтФ'!H35+'Источники ИнФ'!H35+'Источники ДагФ'!H35+'Источники АУ'!H35</f>
        <v>142.16013828000001</v>
      </c>
      <c r="I35" s="183">
        <f>'Источники КБФ'!I35+'Источники КЧФ'!I35+'Источники СОФ'!I35+'Источники СтФ'!I35+'Источники ИнФ'!I35+'Источники ДагФ'!I35+'Источники АУ'!I35</f>
        <v>43.856655680000003</v>
      </c>
      <c r="J35" s="183">
        <f>'Источники КБФ'!J35+'Источники КЧФ'!J35+'Источники СОФ'!J35+'Источники СтФ'!J35+'Источники ИнФ'!J35+'Источники ДагФ'!J35+'Источники АУ'!J35</f>
        <v>89.924976200000003</v>
      </c>
      <c r="K35" s="183">
        <f>'Источники КБФ'!K35+'Источники КЧФ'!K35+'Источники СОФ'!K35+'Источники СтФ'!K35+'Источники ИнФ'!K35+'Источники ДагФ'!K35+'Источники АУ'!K35</f>
        <v>188.22721189999999</v>
      </c>
      <c r="L35" s="183">
        <f>'Источники КБФ'!L35+'Источники КЧФ'!L35+'Источники СОФ'!L35+'Источники СтФ'!L35+'Источники ИнФ'!L35+'Источники ДагФ'!L35+'Источники АУ'!L35</f>
        <v>290.21361265172214</v>
      </c>
      <c r="M35" s="183">
        <f>'Источники КБФ'!M35+'Источники КЧФ'!M35+'Источники СОФ'!M35+'Источники СтФ'!M35+'Источники ИнФ'!M35+'Источники ДагФ'!M35+'Источники АУ'!M35</f>
        <v>288.08059053000011</v>
      </c>
      <c r="N35" s="183">
        <f>'Источники КБФ'!N35+'Источники КЧФ'!N35+'Источники СОФ'!N35+'Источники СтФ'!N35+'Источники ИнФ'!N35+'Источники ДагФ'!N35+'Источники АУ'!N35</f>
        <v>257.54893609999999</v>
      </c>
      <c r="O35" s="186">
        <f>'Источники КБФ'!O35+'Источники КЧФ'!O35+'Источники СОФ'!O35+'Источники СтФ'!O35+'Источники ИнФ'!O35+'Источники ДагФ'!O35+'Источники АУ'!O35</f>
        <v>20.298649479999945</v>
      </c>
      <c r="V35" s="205"/>
      <c r="W35" s="205"/>
      <c r="X35" s="205"/>
      <c r="Y35" s="205"/>
    </row>
    <row r="36" spans="1:25" x14ac:dyDescent="0.2">
      <c r="A36" s="143" t="s">
        <v>243</v>
      </c>
      <c r="B36" s="145" t="s">
        <v>244</v>
      </c>
      <c r="C36" s="182">
        <f>'Источники КБФ'!C36+'Источники КЧФ'!C36+'Источники СОФ'!C36+'Источники СтФ'!C36+'Источники ИнФ'!C36+'Источники ДагФ'!C36+'Источники АУ'!C36</f>
        <v>228.32966765</v>
      </c>
      <c r="D36" s="183">
        <f>'Источники КБФ'!D36+'Источники КЧФ'!D36+'Источники СОФ'!D36+'Источники СтФ'!D36+'Источники ИнФ'!D36+'Источники ДагФ'!D36+'Источники АУ'!D36</f>
        <v>298.62996500999998</v>
      </c>
      <c r="E36" s="183">
        <f>'Источники КБФ'!E36+'Источники КЧФ'!E36+'Источники СОФ'!E36+'Источники СтФ'!E36+'Источники ИнФ'!E36+'Источники ДагФ'!E36+'Источники АУ'!E36</f>
        <v>113.53400000000001</v>
      </c>
      <c r="F36" s="183">
        <f>'Источники КБФ'!F36+'Источники КЧФ'!F36+'Источники СОФ'!F36+'Источники СтФ'!F36+'Источники ИнФ'!F36+'Источники ДагФ'!F36+'Источники АУ'!F36</f>
        <v>519.50580454999999</v>
      </c>
      <c r="G36" s="183">
        <f>'Источники КБФ'!G36+'Источники КЧФ'!G36+'Источники СОФ'!G36+'Источники СтФ'!G36+'Источники ИнФ'!G36+'Источники ДагФ'!G36+'Источники АУ'!G36</f>
        <v>283.51110655000002</v>
      </c>
      <c r="H36" s="183">
        <f>'Источники КБФ'!H36+'Источники КЧФ'!H36+'Источники СОФ'!H36+'Источники СтФ'!H36+'Источники ИнФ'!H36+'Источники ДагФ'!H36+'Источники АУ'!H36</f>
        <v>43.856655680000003</v>
      </c>
      <c r="I36" s="183">
        <f>'Источники КБФ'!I36+'Источники КЧФ'!I36+'Источники СОФ'!I36+'Источники СтФ'!I36+'Источники ИнФ'!I36+'Источники ДагФ'!I36+'Источники АУ'!I36</f>
        <v>43.856655680000003</v>
      </c>
      <c r="J36" s="183">
        <f>'Источники КБФ'!J36+'Источники КЧФ'!J36+'Источники СОФ'!J36+'Источники СтФ'!J36+'Источники ИнФ'!J36+'Источники ДагФ'!J36+'Источники АУ'!J36</f>
        <v>50.221003899999999</v>
      </c>
      <c r="K36" s="183">
        <f>'Источники КБФ'!K36+'Источники КЧФ'!K36+'Источники СОФ'!K36+'Источники СтФ'!K36+'Источники ИнФ'!K36+'Источники ДагФ'!K36+'Источники АУ'!K36</f>
        <v>50.221003899999999</v>
      </c>
      <c r="L36" s="183">
        <f>'Источники КБФ'!L36+'Источники КЧФ'!L36+'Источники СОФ'!L36+'Источники СтФ'!L36+'Источники ИнФ'!L36+'Источники ДагФ'!L36+'Источники АУ'!L36</f>
        <v>189.43344697000001</v>
      </c>
      <c r="M36" s="183">
        <f>'Источники КБФ'!M36+'Источники КЧФ'!M36+'Источники СОФ'!M36+'Источники СтФ'!M36+'Источники ИнФ'!M36+'Источники ДагФ'!M36+'Источники АУ'!M36</f>
        <v>189.43344697000001</v>
      </c>
      <c r="N36" s="183">
        <f>'Источники КБФ'!N36+'Источники КЧФ'!N36+'Источники СОФ'!N36+'Источники СтФ'!N36+'Источники ИнФ'!N36+'Источники ДагФ'!N36+'Источники АУ'!N36</f>
        <v>235.99469800000003</v>
      </c>
      <c r="O36" s="186">
        <f>'Источники КБФ'!O36+'Источники КЧФ'!O36+'Источники СОФ'!O36+'Источники СтФ'!O36+'Источники ИнФ'!O36+'Источники ДагФ'!O36+'Источники АУ'!O36</f>
        <v>0</v>
      </c>
      <c r="V36" s="205"/>
      <c r="W36" s="205"/>
      <c r="X36" s="205"/>
      <c r="Y36" s="205"/>
    </row>
    <row r="37" spans="1:25" ht="15" thickBot="1" x14ac:dyDescent="0.25">
      <c r="A37" s="147" t="s">
        <v>245</v>
      </c>
      <c r="B37" s="148" t="s">
        <v>246</v>
      </c>
      <c r="C37" s="187">
        <f>'Источники КБФ'!C37+'Источники КЧФ'!C37+'Источники СОФ'!C37+'Источники СтФ'!C37+'Источники ИнФ'!C37+'Источники ДагФ'!C37+'Источники АУ'!C37</f>
        <v>0</v>
      </c>
      <c r="D37" s="188">
        <f>'Источники КБФ'!D37+'Источники КЧФ'!D37+'Источники СОФ'!D37+'Источники СтФ'!D37+'Источники ИнФ'!D37+'Источники ДагФ'!D37+'Источники АУ'!D37</f>
        <v>0</v>
      </c>
      <c r="E37" s="188">
        <f>'Источники КБФ'!E37+'Источники КЧФ'!E37+'Источники СОФ'!E37+'Источники СтФ'!E37+'Источники ИнФ'!E37+'Источники ДагФ'!E37+'Источники АУ'!E37</f>
        <v>0</v>
      </c>
      <c r="F37" s="188">
        <f>'Источники КБФ'!F37+'Источники КЧФ'!F37+'Источники СОФ'!F37+'Источники СтФ'!F37+'Источники ИнФ'!F37+'Источники ДагФ'!F37+'Источники АУ'!F37</f>
        <v>0</v>
      </c>
      <c r="G37" s="189">
        <f>'Источники КБФ'!G37+'Источники КЧФ'!G37+'Источники СОФ'!G37+'Источники СтФ'!G37+'Источники ИнФ'!G37+'Источники ДагФ'!G37+'Источники АУ'!G37</f>
        <v>0</v>
      </c>
      <c r="H37" s="189">
        <f>'Источники КБФ'!H37+'Источники КЧФ'!H37+'Источники СОФ'!H37+'Источники СтФ'!H37+'Источники ИнФ'!H37+'Источники ДагФ'!H37+'Источники АУ'!H37</f>
        <v>0</v>
      </c>
      <c r="I37" s="189">
        <f>'Источники КБФ'!I37+'Источники КЧФ'!I37+'Источники СОФ'!I37+'Источники СтФ'!I37+'Источники ИнФ'!I37+'Источники ДагФ'!I37+'Источники АУ'!I37</f>
        <v>0</v>
      </c>
      <c r="J37" s="189">
        <f>'Источники КБФ'!J37+'Источники КЧФ'!J37+'Источники СОФ'!J37+'Источники СтФ'!J37+'Источники ИнФ'!J37+'Источники ДагФ'!J37+'Источники АУ'!J37</f>
        <v>0</v>
      </c>
      <c r="K37" s="189">
        <f>'Источники КБФ'!K37+'Источники КЧФ'!K37+'Источники СОФ'!K37+'Источники СтФ'!K37+'Источники ИнФ'!K37+'Источники ДагФ'!K37+'Источники АУ'!K37</f>
        <v>0</v>
      </c>
      <c r="L37" s="189">
        <f>'Источники КБФ'!L37+'Источники КЧФ'!L37+'Источники СОФ'!L37+'Источники СтФ'!L37+'Источники ИнФ'!L37+'Источники ДагФ'!L37+'Источники АУ'!L37</f>
        <v>0</v>
      </c>
      <c r="M37" s="189">
        <f>'Источники КБФ'!M37+'Источники КЧФ'!M37+'Источники СОФ'!M37+'Источники СтФ'!M37+'Источники ИнФ'!M37+'Источники ДагФ'!M37+'Источники АУ'!M37</f>
        <v>0</v>
      </c>
      <c r="N37" s="189">
        <f>'Источники КБФ'!N37+'Источники КЧФ'!N37+'Источники СОФ'!N37+'Источники СтФ'!N37+'Источники ИнФ'!N37+'Источники ДагФ'!N37+'Источники АУ'!N37</f>
        <v>0</v>
      </c>
      <c r="O37" s="190">
        <f>'Источники КБФ'!O37+'Источники КЧФ'!O37+'Источники СОФ'!O37+'Источники СтФ'!O37+'Источники ИнФ'!O37+'Источники ДагФ'!O37+'Источники АУ'!O37</f>
        <v>0</v>
      </c>
      <c r="V37" s="205"/>
      <c r="W37" s="205"/>
      <c r="X37" s="205"/>
      <c r="Y37" s="205"/>
    </row>
    <row r="38" spans="1:25" ht="15" thickBot="1" x14ac:dyDescent="0.25">
      <c r="A38" s="139" t="s">
        <v>50</v>
      </c>
      <c r="B38" s="140" t="s">
        <v>247</v>
      </c>
      <c r="C38" s="175">
        <f>'Источники КБФ'!C38+'Источники КЧФ'!C38+'Источники СОФ'!C38+'Источники СтФ'!C38+'Источники ИнФ'!C38+'Источники ДагФ'!C38+'Источники АУ'!C38</f>
        <v>1297.3695962650402</v>
      </c>
      <c r="D38" s="176">
        <f>'Источники КБФ'!D38+'Источники КЧФ'!D38+'Источники СОФ'!D38+'Источники СтФ'!D38+'Источники ИнФ'!D38+'Источники ДагФ'!D38+'Источники АУ'!D38</f>
        <v>894.44900000000007</v>
      </c>
      <c r="E38" s="176">
        <f>'Источники КБФ'!E38+'Источники КЧФ'!E38+'Источники СОФ'!E38+'Источники СтФ'!E38+'Источники ИнФ'!E38+'Источники ДагФ'!E38+'Источники АУ'!E38</f>
        <v>531.33986700000003</v>
      </c>
      <c r="F38" s="176">
        <f>'Источники КБФ'!F38+'Источники КЧФ'!F38+'Источники СОФ'!F38+'Источники СтФ'!F38+'Источники ИнФ'!F38+'Источники ДагФ'!F38+'Источники АУ'!F38</f>
        <v>0</v>
      </c>
      <c r="G38" s="191">
        <f>'Источники КБФ'!G38+'Источники КЧФ'!G38+'Источники СОФ'!G38+'Источники СтФ'!G38+'Источники ИнФ'!G38+'Источники ДагФ'!G38+'Источники АУ'!G38</f>
        <v>0</v>
      </c>
      <c r="H38" s="191">
        <f>'Источники КБФ'!H38+'Источники КЧФ'!H38+'Источники СОФ'!H38+'Источники СтФ'!H38+'Источники ИнФ'!H38+'Источники ДагФ'!H38+'Источники АУ'!H38</f>
        <v>0</v>
      </c>
      <c r="I38" s="191">
        <f>'Источники КБФ'!I38+'Источники КЧФ'!I38+'Источники СОФ'!I38+'Источники СтФ'!I38+'Источники ИнФ'!I38+'Источники ДагФ'!I38+'Источники АУ'!I38</f>
        <v>0</v>
      </c>
      <c r="J38" s="191">
        <f>'Источники КБФ'!J38+'Источники КЧФ'!J38+'Источники СОФ'!J38+'Источники СтФ'!J38+'Источники ИнФ'!J38+'Источники ДагФ'!J38+'Источники АУ'!J38</f>
        <v>0</v>
      </c>
      <c r="K38" s="191">
        <f>'Источники КБФ'!K38+'Источники КЧФ'!K38+'Источники СОФ'!K38+'Источники СтФ'!K38+'Источники ИнФ'!K38+'Источники ДагФ'!K38+'Источники АУ'!K38</f>
        <v>0</v>
      </c>
      <c r="L38" s="191">
        <f>'Источники КБФ'!L38+'Источники КЧФ'!L38+'Источники СОФ'!L38+'Источники СтФ'!L38+'Источники ИнФ'!L38+'Источники ДагФ'!L38+'Источники АУ'!L38</f>
        <v>0</v>
      </c>
      <c r="M38" s="191">
        <f>'Источники КБФ'!M38+'Источники КЧФ'!M38+'Источники СОФ'!M38+'Источники СтФ'!M38+'Источники ИнФ'!M38+'Источники ДагФ'!M38+'Источники АУ'!M38</f>
        <v>0</v>
      </c>
      <c r="N38" s="191">
        <f>'Источники КБФ'!N38+'Источники КЧФ'!N38+'Источники СОФ'!N38+'Источники СтФ'!N38+'Источники ИнФ'!N38+'Источники ДагФ'!N38+'Источники АУ'!N38</f>
        <v>0</v>
      </c>
      <c r="O38" s="192">
        <f>'Источники КБФ'!O38+'Источники КЧФ'!O38+'Источники СОФ'!O38+'Источники СтФ'!O38+'Источники ИнФ'!O38+'Источники ДагФ'!O38+'Источники АУ'!O38</f>
        <v>0</v>
      </c>
      <c r="V38" s="205"/>
      <c r="W38" s="205"/>
      <c r="X38" s="205"/>
      <c r="Y38" s="205"/>
    </row>
    <row r="39" spans="1:25" x14ac:dyDescent="0.2">
      <c r="A39" s="141" t="s">
        <v>51</v>
      </c>
      <c r="B39" s="142" t="s">
        <v>248</v>
      </c>
      <c r="C39" s="178">
        <f>'Источники КБФ'!C39+'Источники КЧФ'!C39+'Источники СОФ'!C39+'Источники СтФ'!C39+'Источники ИнФ'!C39+'Источники ДагФ'!C39+'Источники АУ'!C39</f>
        <v>1291.7133000000001</v>
      </c>
      <c r="D39" s="179">
        <f>'Источники КБФ'!D39+'Источники КЧФ'!D39+'Источники СОФ'!D39+'Источники СтФ'!D39+'Источники ИнФ'!D39+'Источники ДагФ'!D39+'Источники АУ'!D39</f>
        <v>894.44900000000007</v>
      </c>
      <c r="E39" s="179">
        <f>'Источники КБФ'!E39+'Источники КЧФ'!E39+'Источники СОФ'!E39+'Источники СтФ'!E39+'Источники ИнФ'!E39+'Источники ДагФ'!E39+'Источники АУ'!E39</f>
        <v>531.33986700000003</v>
      </c>
      <c r="F39" s="179">
        <f>'Источники КБФ'!F39+'Источники КЧФ'!F39+'Источники СОФ'!F39+'Источники СтФ'!F39+'Источники ИнФ'!F39+'Источники ДагФ'!F39+'Источники АУ'!F39</f>
        <v>0</v>
      </c>
      <c r="G39" s="180">
        <f>'Источники КБФ'!G39+'Источники КЧФ'!G39+'Источники СОФ'!G39+'Источники СтФ'!G39+'Источники ИнФ'!G39+'Источники ДагФ'!G39+'Источники АУ'!G39</f>
        <v>48.926575959999994</v>
      </c>
      <c r="H39" s="180">
        <f>'Источники КБФ'!H39+'Источники КЧФ'!H39+'Источники СОФ'!H39+'Источники СтФ'!H39+'Источники ИнФ'!H39+'Источники ДагФ'!H39+'Источники АУ'!H39</f>
        <v>0</v>
      </c>
      <c r="I39" s="180">
        <f>'Источники КБФ'!I39+'Источники КЧФ'!I39+'Источники СОФ'!I39+'Источники СтФ'!I39+'Источники ИнФ'!I39+'Источники ДагФ'!I39+'Источники АУ'!I39</f>
        <v>0</v>
      </c>
      <c r="J39" s="180">
        <f>'Источники КБФ'!J39+'Источники КЧФ'!J39+'Источники СОФ'!J39+'Источники СтФ'!J39+'Источники ИнФ'!J39+'Источники ДагФ'!J39+'Источники АУ'!J39</f>
        <v>0</v>
      </c>
      <c r="K39" s="180">
        <f>'Источники КБФ'!K39+'Источники КЧФ'!K39+'Источники СОФ'!K39+'Источники СтФ'!K39+'Источники ИнФ'!K39+'Источники ДагФ'!K39+'Источники АУ'!K39</f>
        <v>0</v>
      </c>
      <c r="L39" s="180">
        <f>'Источники КБФ'!L39+'Источники КЧФ'!L39+'Источники СОФ'!L39+'Источники СтФ'!L39+'Источники ИнФ'!L39+'Источники ДагФ'!L39+'Источники АУ'!L39</f>
        <v>0</v>
      </c>
      <c r="M39" s="180">
        <f>'Источники КБФ'!M39+'Источники КЧФ'!M39+'Источники СОФ'!M39+'Источники СтФ'!M39+'Источники ИнФ'!M39+'Источники ДагФ'!M39+'Источники АУ'!M39</f>
        <v>0</v>
      </c>
      <c r="N39" s="180">
        <f>'Источники КБФ'!N39+'Источники КЧФ'!N39+'Источники СОФ'!N39+'Источники СтФ'!N39+'Источники ИнФ'!N39+'Источники ДагФ'!N39+'Источники АУ'!N39</f>
        <v>0</v>
      </c>
      <c r="O39" s="181">
        <f>'Источники КБФ'!O39+'Источники КЧФ'!O39+'Источники СОФ'!O39+'Источники СтФ'!O39+'Источники ИнФ'!O39+'Источники ДагФ'!O39+'Источники АУ'!O39</f>
        <v>48.926575959999994</v>
      </c>
      <c r="V39" s="205"/>
      <c r="W39" s="205"/>
      <c r="X39" s="205"/>
      <c r="Y39" s="205"/>
    </row>
    <row r="40" spans="1:25" x14ac:dyDescent="0.2">
      <c r="A40" s="143" t="s">
        <v>52</v>
      </c>
      <c r="B40" s="145" t="s">
        <v>249</v>
      </c>
      <c r="C40" s="182">
        <f>'Источники КБФ'!C40+'Источники КЧФ'!C40+'Источники СОФ'!C40+'Источники СтФ'!C40+'Источники ИнФ'!C40+'Источники ДагФ'!C40+'Источники АУ'!C40</f>
        <v>0</v>
      </c>
      <c r="D40" s="183">
        <f>'Источники КБФ'!D40+'Источники КЧФ'!D40+'Источники СОФ'!D40+'Источники СтФ'!D40+'Источники ИнФ'!D40+'Источники ДагФ'!D40+'Источники АУ'!D40</f>
        <v>0</v>
      </c>
      <c r="E40" s="183">
        <f>'Источники КБФ'!E40+'Источники КЧФ'!E40+'Источники СОФ'!E40+'Источники СтФ'!E40+'Источники ИнФ'!E40+'Источники ДагФ'!E40+'Источники АУ'!E40</f>
        <v>0</v>
      </c>
      <c r="F40" s="183">
        <f>'Источники КБФ'!F40+'Источники КЧФ'!F40+'Источники СОФ'!F40+'Источники СтФ'!F40+'Источники ИнФ'!F40+'Источники ДагФ'!F40+'Источники АУ'!F40</f>
        <v>0</v>
      </c>
      <c r="G40" s="184">
        <f>'Источники КБФ'!G40+'Источники КЧФ'!G40+'Источники СОФ'!G40+'Источники СтФ'!G40+'Источники ИнФ'!G40+'Источники ДагФ'!G40+'Источники АУ'!G40</f>
        <v>0</v>
      </c>
      <c r="H40" s="184">
        <f>'Источники КБФ'!H40+'Источники КЧФ'!H40+'Источники СОФ'!H40+'Источники СтФ'!H40+'Источники ИнФ'!H40+'Источники ДагФ'!H40+'Источники АУ'!H40</f>
        <v>0</v>
      </c>
      <c r="I40" s="184">
        <f>'Источники КБФ'!I40+'Источники КЧФ'!I40+'Источники СОФ'!I40+'Источники СтФ'!I40+'Источники ИнФ'!I40+'Источники ДагФ'!I40+'Источники АУ'!I40</f>
        <v>0</v>
      </c>
      <c r="J40" s="184">
        <f>'Источники КБФ'!J40+'Источники КЧФ'!J40+'Источники СОФ'!J40+'Источники СтФ'!J40+'Источники ИнФ'!J40+'Источники ДагФ'!J40+'Источники АУ'!J40</f>
        <v>0</v>
      </c>
      <c r="K40" s="184">
        <f>'Источники КБФ'!K40+'Источники КЧФ'!K40+'Источники СОФ'!K40+'Источники СтФ'!K40+'Источники ИнФ'!K40+'Источники ДагФ'!K40+'Источники АУ'!K40</f>
        <v>0</v>
      </c>
      <c r="L40" s="184">
        <f>'Источники КБФ'!L40+'Источники КЧФ'!L40+'Источники СОФ'!L40+'Источники СтФ'!L40+'Источники ИнФ'!L40+'Источники ДагФ'!L40+'Источники АУ'!L40</f>
        <v>0</v>
      </c>
      <c r="M40" s="184">
        <f>'Источники КБФ'!M40+'Источники КЧФ'!M40+'Источники СОФ'!M40+'Источники СтФ'!M40+'Источники ИнФ'!M40+'Источники ДагФ'!M40+'Источники АУ'!M40</f>
        <v>0</v>
      </c>
      <c r="N40" s="184">
        <f>'Источники КБФ'!N40+'Источники КЧФ'!N40+'Источники СОФ'!N40+'Источники СтФ'!N40+'Источники ИнФ'!N40+'Источники ДагФ'!N40+'Источники АУ'!N40</f>
        <v>0</v>
      </c>
      <c r="O40" s="185">
        <f>'Источники КБФ'!O40+'Источники КЧФ'!O40+'Источники СОФ'!O40+'Источники СтФ'!O40+'Источники ИнФ'!O40+'Источники ДагФ'!O40+'Источники АУ'!O40</f>
        <v>0</v>
      </c>
      <c r="V40" s="205"/>
      <c r="W40" s="205"/>
      <c r="X40" s="205"/>
      <c r="Y40" s="205"/>
    </row>
    <row r="41" spans="1:25" x14ac:dyDescent="0.2">
      <c r="A41" s="143" t="s">
        <v>64</v>
      </c>
      <c r="B41" s="145" t="s">
        <v>250</v>
      </c>
      <c r="C41" s="182">
        <f>'Источники КБФ'!C41+'Источники КЧФ'!C41+'Источники СОФ'!C41+'Источники СтФ'!C41+'Источники ИнФ'!C41+'Источники ДагФ'!C41+'Источники АУ'!C41</f>
        <v>0</v>
      </c>
      <c r="D41" s="183">
        <f>'Источники КБФ'!D41+'Источники КЧФ'!D41+'Источники СОФ'!D41+'Источники СтФ'!D41+'Источники ИнФ'!D41+'Источники ДагФ'!D41+'Источники АУ'!D41</f>
        <v>0</v>
      </c>
      <c r="E41" s="183">
        <f>'Источники КБФ'!E41+'Источники КЧФ'!E41+'Источники СОФ'!E41+'Источники СтФ'!E41+'Источники ИнФ'!E41+'Источники ДагФ'!E41+'Источники АУ'!E41</f>
        <v>0</v>
      </c>
      <c r="F41" s="183">
        <f>'Источники КБФ'!F41+'Источники КЧФ'!F41+'Источники СОФ'!F41+'Источники СтФ'!F41+'Источники ИнФ'!F41+'Источники ДагФ'!F41+'Источники АУ'!F41</f>
        <v>0</v>
      </c>
      <c r="G41" s="184">
        <f>'Источники КБФ'!G41+'Источники КЧФ'!G41+'Источники СОФ'!G41+'Источники СтФ'!G41+'Источники ИнФ'!G41+'Источники ДагФ'!G41+'Источники АУ'!G41</f>
        <v>0</v>
      </c>
      <c r="H41" s="184">
        <f>'Источники КБФ'!H41+'Источники КЧФ'!H41+'Источники СОФ'!H41+'Источники СтФ'!H41+'Источники ИнФ'!H41+'Источники ДагФ'!H41+'Источники АУ'!H41</f>
        <v>0</v>
      </c>
      <c r="I41" s="184">
        <f>'Источники КБФ'!I41+'Источники КЧФ'!I41+'Источники СОФ'!I41+'Источники СтФ'!I41+'Источники ИнФ'!I41+'Источники ДагФ'!I41+'Источники АУ'!I41</f>
        <v>0</v>
      </c>
      <c r="J41" s="184">
        <f>'Источники КБФ'!J41+'Источники КЧФ'!J41+'Источники СОФ'!J41+'Источники СтФ'!J41+'Источники ИнФ'!J41+'Источники ДагФ'!J41+'Источники АУ'!J41</f>
        <v>0</v>
      </c>
      <c r="K41" s="184">
        <f>'Источники КБФ'!K41+'Источники КЧФ'!K41+'Источники СОФ'!K41+'Источники СтФ'!K41+'Источники ИнФ'!K41+'Источники ДагФ'!K41+'Источники АУ'!K41</f>
        <v>0</v>
      </c>
      <c r="L41" s="184">
        <f>'Источники КБФ'!L41+'Источники КЧФ'!L41+'Источники СОФ'!L41+'Источники СтФ'!L41+'Источники ИнФ'!L41+'Источники ДагФ'!L41+'Источники АУ'!L41</f>
        <v>0</v>
      </c>
      <c r="M41" s="184">
        <f>'Источники КБФ'!M41+'Источники КЧФ'!M41+'Источники СОФ'!M41+'Источники СтФ'!M41+'Источники ИнФ'!M41+'Источники ДагФ'!M41+'Источники АУ'!M41</f>
        <v>0</v>
      </c>
      <c r="N41" s="184">
        <f>'Источники КБФ'!N41+'Источники КЧФ'!N41+'Источники СОФ'!N41+'Источники СтФ'!N41+'Источники ИнФ'!N41+'Источники ДагФ'!N41+'Источники АУ'!N41</f>
        <v>0</v>
      </c>
      <c r="O41" s="185">
        <f>'Источники КБФ'!O41+'Источники КЧФ'!O41+'Источники СОФ'!O41+'Источники СтФ'!O41+'Источники ИнФ'!O41+'Источники ДагФ'!O41+'Источники АУ'!O41</f>
        <v>0</v>
      </c>
      <c r="V41" s="205"/>
      <c r="W41" s="205"/>
      <c r="X41" s="205"/>
      <c r="Y41" s="205"/>
    </row>
    <row r="42" spans="1:25" x14ac:dyDescent="0.2">
      <c r="A42" s="143" t="s">
        <v>135</v>
      </c>
      <c r="B42" s="145" t="s">
        <v>251</v>
      </c>
      <c r="C42" s="182">
        <f>'Источники КБФ'!C42+'Источники КЧФ'!C42+'Источники СОФ'!C42+'Источники СтФ'!C42+'Источники ИнФ'!C42+'Источники ДагФ'!C42+'Источники АУ'!C42</f>
        <v>0</v>
      </c>
      <c r="D42" s="183">
        <f>'Источники КБФ'!D42+'Источники КЧФ'!D42+'Источники СОФ'!D42+'Источники СтФ'!D42+'Источники ИнФ'!D42+'Источники ДагФ'!D42+'Источники АУ'!D42</f>
        <v>0</v>
      </c>
      <c r="E42" s="183">
        <f>'Источники КБФ'!E42+'Источники КЧФ'!E42+'Источники СОФ'!E42+'Источники СтФ'!E42+'Источники ИнФ'!E42+'Источники ДагФ'!E42+'Источники АУ'!E42</f>
        <v>0</v>
      </c>
      <c r="F42" s="183">
        <f>'Источники КБФ'!F42+'Источники КЧФ'!F42+'Источники СОФ'!F42+'Источники СтФ'!F42+'Источники ИнФ'!F42+'Источники ДагФ'!F42+'Источники АУ'!F42</f>
        <v>0</v>
      </c>
      <c r="G42" s="184">
        <f>'Источники КБФ'!G42+'Источники КЧФ'!G42+'Источники СОФ'!G42+'Источники СтФ'!G42+'Источники ИнФ'!G42+'Источники ДагФ'!G42+'Источники АУ'!G42</f>
        <v>0</v>
      </c>
      <c r="H42" s="184">
        <f>'Источники КБФ'!H42+'Источники КЧФ'!H42+'Источники СОФ'!H42+'Источники СтФ'!H42+'Источники ИнФ'!H42+'Источники ДагФ'!H42+'Источники АУ'!H42</f>
        <v>0</v>
      </c>
      <c r="I42" s="184">
        <f>'Источники КБФ'!I42+'Источники КЧФ'!I42+'Источники СОФ'!I42+'Источники СтФ'!I42+'Источники ИнФ'!I42+'Источники ДагФ'!I42+'Источники АУ'!I42</f>
        <v>0</v>
      </c>
      <c r="J42" s="184">
        <f>'Источники КБФ'!J42+'Источники КЧФ'!J42+'Источники СОФ'!J42+'Источники СтФ'!J42+'Источники ИнФ'!J42+'Источники ДагФ'!J42+'Источники АУ'!J42</f>
        <v>0</v>
      </c>
      <c r="K42" s="184">
        <f>'Источники КБФ'!K42+'Источники КЧФ'!K42+'Источники СОФ'!K42+'Источники СтФ'!K42+'Источники ИнФ'!K42+'Источники ДагФ'!K42+'Источники АУ'!K42</f>
        <v>0</v>
      </c>
      <c r="L42" s="184">
        <f>'Источники КБФ'!L42+'Источники КЧФ'!L42+'Источники СОФ'!L42+'Источники СтФ'!L42+'Источники ИнФ'!L42+'Источники ДагФ'!L42+'Источники АУ'!L42</f>
        <v>0</v>
      </c>
      <c r="M42" s="184">
        <f>'Источники КБФ'!M42+'Источники КЧФ'!M42+'Источники СОФ'!M42+'Источники СтФ'!M42+'Источники ИнФ'!M42+'Источники ДагФ'!M42+'Источники АУ'!M42</f>
        <v>0</v>
      </c>
      <c r="N42" s="184">
        <f>'Источники КБФ'!N42+'Источники КЧФ'!N42+'Источники СОФ'!N42+'Источники СтФ'!N42+'Источники ИнФ'!N42+'Источники ДагФ'!N42+'Источники АУ'!N42</f>
        <v>0</v>
      </c>
      <c r="O42" s="185">
        <f>'Источники КБФ'!O42+'Источники КЧФ'!O42+'Источники СОФ'!O42+'Источники СтФ'!O42+'Источники ИнФ'!O42+'Источники ДагФ'!O42+'Источники АУ'!O42</f>
        <v>0</v>
      </c>
      <c r="V42" s="205"/>
      <c r="W42" s="205"/>
      <c r="X42" s="205"/>
      <c r="Y42" s="205"/>
    </row>
    <row r="43" spans="1:25" x14ac:dyDescent="0.2">
      <c r="A43" s="143"/>
      <c r="B43" s="145" t="s">
        <v>252</v>
      </c>
      <c r="C43" s="182">
        <f>'Источники КБФ'!C43+'Источники КЧФ'!C43+'Источники СОФ'!C43+'Источники СтФ'!C43+'Источники ИнФ'!C43+'Источники ДагФ'!C43+'Источники АУ'!C43</f>
        <v>0</v>
      </c>
      <c r="D43" s="183">
        <f>'Источники КБФ'!D43+'Источники КЧФ'!D43+'Источники СОФ'!D43+'Источники СтФ'!D43+'Источники ИнФ'!D43+'Источники ДагФ'!D43+'Источники АУ'!D43</f>
        <v>0</v>
      </c>
      <c r="E43" s="183">
        <f>'Источники КБФ'!E43+'Источники КЧФ'!E43+'Источники СОФ'!E43+'Источники СтФ'!E43+'Источники ИнФ'!E43+'Источники ДагФ'!E43+'Источники АУ'!E43</f>
        <v>0</v>
      </c>
      <c r="F43" s="183">
        <f>'Источники КБФ'!F43+'Источники КЧФ'!F43+'Источники СОФ'!F43+'Источники СтФ'!F43+'Источники ИнФ'!F43+'Источники ДагФ'!F43+'Источники АУ'!F43</f>
        <v>0</v>
      </c>
      <c r="G43" s="184">
        <f>'Источники КБФ'!G43+'Источники КЧФ'!G43+'Источники СОФ'!G43+'Источники СтФ'!G43+'Источники ИнФ'!G43+'Источники ДагФ'!G43+'Источники АУ'!G43</f>
        <v>0</v>
      </c>
      <c r="H43" s="184">
        <f>'Источники КБФ'!H43+'Источники КЧФ'!H43+'Источники СОФ'!H43+'Источники СтФ'!H43+'Источники ИнФ'!H43+'Источники ДагФ'!H43+'Источники АУ'!H43</f>
        <v>0</v>
      </c>
      <c r="I43" s="184">
        <f>'Источники КБФ'!I43+'Источники КЧФ'!I43+'Источники СОФ'!I43+'Источники СтФ'!I43+'Источники ИнФ'!I43+'Источники ДагФ'!I43+'Источники АУ'!I43</f>
        <v>0</v>
      </c>
      <c r="J43" s="184">
        <f>'Источники КБФ'!J43+'Источники КЧФ'!J43+'Источники СОФ'!J43+'Источники СтФ'!J43+'Источники ИнФ'!J43+'Источники ДагФ'!J43+'Источники АУ'!J43</f>
        <v>0</v>
      </c>
      <c r="K43" s="184">
        <f>'Источники КБФ'!K43+'Источники КЧФ'!K43+'Источники СОФ'!K43+'Источники СтФ'!K43+'Источники ИнФ'!K43+'Источники ДагФ'!K43+'Источники АУ'!K43</f>
        <v>0</v>
      </c>
      <c r="L43" s="184">
        <f>'Источники КБФ'!L43+'Источники КЧФ'!L43+'Источники СОФ'!L43+'Источники СтФ'!L43+'Источники ИнФ'!L43+'Источники ДагФ'!L43+'Источники АУ'!L43</f>
        <v>0</v>
      </c>
      <c r="M43" s="184">
        <f>'Источники КБФ'!M43+'Источники КЧФ'!M43+'Источники СОФ'!M43+'Источники СтФ'!M43+'Источники ИнФ'!M43+'Источники ДагФ'!M43+'Источники АУ'!M43</f>
        <v>0</v>
      </c>
      <c r="N43" s="184">
        <f>'Источники КБФ'!N43+'Источники КЧФ'!N43+'Источники СОФ'!N43+'Источники СтФ'!N43+'Источники ИнФ'!N43+'Источники ДагФ'!N43+'Источники АУ'!N43</f>
        <v>0</v>
      </c>
      <c r="O43" s="185">
        <f>'Источники КБФ'!O43+'Источники КЧФ'!O43+'Источники СОФ'!O43+'Источники СтФ'!O43+'Источники ИнФ'!O43+'Источники ДагФ'!O43+'Источники АУ'!O43</f>
        <v>0</v>
      </c>
      <c r="V43" s="205"/>
      <c r="W43" s="205"/>
      <c r="X43" s="205"/>
      <c r="Y43" s="205"/>
    </row>
    <row r="44" spans="1:25" ht="28.5" x14ac:dyDescent="0.2">
      <c r="A44" s="143"/>
      <c r="B44" s="149" t="s">
        <v>253</v>
      </c>
      <c r="C44" s="182">
        <f>'Источники КБФ'!C44+'Источники КЧФ'!C44+'Источники СОФ'!C44+'Источники СтФ'!C44+'Источники ИнФ'!C44+'Источники ДагФ'!C44+'Источники АУ'!C44</f>
        <v>0</v>
      </c>
      <c r="D44" s="183">
        <f>'Источники КБФ'!D44+'Источники КЧФ'!D44+'Источники СОФ'!D44+'Источники СтФ'!D44+'Источники ИнФ'!D44+'Источники ДагФ'!D44+'Источники АУ'!D44</f>
        <v>0</v>
      </c>
      <c r="E44" s="183">
        <f>'Источники КБФ'!E44+'Источники КЧФ'!E44+'Источники СОФ'!E44+'Источники СтФ'!E44+'Источники ИнФ'!E44+'Источники ДагФ'!E44+'Источники АУ'!E44</f>
        <v>0</v>
      </c>
      <c r="F44" s="183">
        <f>'Источники КБФ'!F44+'Источники КЧФ'!F44+'Источники СОФ'!F44+'Источники СтФ'!F44+'Источники ИнФ'!F44+'Источники ДагФ'!F44+'Источники АУ'!F44</f>
        <v>0</v>
      </c>
      <c r="G44" s="184">
        <f>'Источники КБФ'!G44+'Источники КЧФ'!G44+'Источники СОФ'!G44+'Источники СтФ'!G44+'Источники ИнФ'!G44+'Источники ДагФ'!G44+'Источники АУ'!G44</f>
        <v>0</v>
      </c>
      <c r="H44" s="184">
        <f>'Источники КБФ'!H44+'Источники КЧФ'!H44+'Источники СОФ'!H44+'Источники СтФ'!H44+'Источники ИнФ'!H44+'Источники ДагФ'!H44+'Источники АУ'!H44</f>
        <v>0</v>
      </c>
      <c r="I44" s="184">
        <f>'Источники КБФ'!I44+'Источники КЧФ'!I44+'Источники СОФ'!I44+'Источники СтФ'!I44+'Источники ИнФ'!I44+'Источники ДагФ'!I44+'Источники АУ'!I44</f>
        <v>0</v>
      </c>
      <c r="J44" s="184">
        <f>'Источники КБФ'!J44+'Источники КЧФ'!J44+'Источники СОФ'!J44+'Источники СтФ'!J44+'Источники ИнФ'!J44+'Источники ДагФ'!J44+'Источники АУ'!J44</f>
        <v>0</v>
      </c>
      <c r="K44" s="184">
        <f>'Источники КБФ'!K44+'Источники КЧФ'!K44+'Источники СОФ'!K44+'Источники СтФ'!K44+'Источники ИнФ'!K44+'Источники ДагФ'!K44+'Источники АУ'!K44</f>
        <v>0</v>
      </c>
      <c r="L44" s="184">
        <f>'Источники КБФ'!L44+'Источники КЧФ'!L44+'Источники СОФ'!L44+'Источники СтФ'!L44+'Источники ИнФ'!L44+'Источники ДагФ'!L44+'Источники АУ'!L44</f>
        <v>0</v>
      </c>
      <c r="M44" s="184">
        <f>'Источники КБФ'!M44+'Источники КЧФ'!M44+'Источники СОФ'!M44+'Источники СтФ'!M44+'Источники ИнФ'!M44+'Источники ДагФ'!M44+'Источники АУ'!M44</f>
        <v>0</v>
      </c>
      <c r="N44" s="184">
        <f>'Источники КБФ'!N44+'Источники КЧФ'!N44+'Источники СОФ'!N44+'Источники СтФ'!N44+'Источники ИнФ'!N44+'Источники ДагФ'!N44+'Источники АУ'!N44</f>
        <v>0</v>
      </c>
      <c r="O44" s="185">
        <f>'Источники КБФ'!O44+'Источники КЧФ'!O44+'Источники СОФ'!O44+'Источники СтФ'!O44+'Источники ИнФ'!O44+'Источники ДагФ'!O44+'Источники АУ'!O44</f>
        <v>0</v>
      </c>
      <c r="V44" s="205"/>
      <c r="W44" s="205"/>
      <c r="X44" s="205"/>
      <c r="Y44" s="205"/>
    </row>
    <row r="45" spans="1:25" ht="28.5" x14ac:dyDescent="0.2">
      <c r="A45" s="143"/>
      <c r="B45" s="149" t="s">
        <v>254</v>
      </c>
      <c r="C45" s="182">
        <f>'Источники КБФ'!C45+'Источники КЧФ'!C45+'Источники СОФ'!C45+'Источники СтФ'!C45+'Источники ИнФ'!C45+'Источники ДагФ'!C45+'Источники АУ'!C45</f>
        <v>0</v>
      </c>
      <c r="D45" s="183">
        <f>'Источники КБФ'!D45+'Источники КЧФ'!D45+'Источники СОФ'!D45+'Источники СтФ'!D45+'Источники ИнФ'!D45+'Источники ДагФ'!D45+'Источники АУ'!D45</f>
        <v>0</v>
      </c>
      <c r="E45" s="183">
        <f>'Источники КБФ'!E45+'Источники КЧФ'!E45+'Источники СОФ'!E45+'Источники СтФ'!E45+'Источники ИнФ'!E45+'Источники ДагФ'!E45+'Источники АУ'!E45</f>
        <v>0</v>
      </c>
      <c r="F45" s="183">
        <f>'Источники КБФ'!F45+'Источники КЧФ'!F45+'Источники СОФ'!F45+'Источники СтФ'!F45+'Источники ИнФ'!F45+'Источники ДагФ'!F45+'Источники АУ'!F45</f>
        <v>0</v>
      </c>
      <c r="G45" s="184">
        <f>'Источники КБФ'!G45+'Источники КЧФ'!G45+'Источники СОФ'!G45+'Источники СтФ'!G45+'Источники ИнФ'!G45+'Источники ДагФ'!G45+'Источники АУ'!G45</f>
        <v>0</v>
      </c>
      <c r="H45" s="184">
        <f>'Источники КБФ'!H45+'Источники КЧФ'!H45+'Источники СОФ'!H45+'Источники СтФ'!H45+'Источники ИнФ'!H45+'Источники ДагФ'!H45+'Источники АУ'!H45</f>
        <v>0</v>
      </c>
      <c r="I45" s="184">
        <f>'Источники КБФ'!I45+'Источники КЧФ'!I45+'Источники СОФ'!I45+'Источники СтФ'!I45+'Источники ИнФ'!I45+'Источники ДагФ'!I45+'Источники АУ'!I45</f>
        <v>0</v>
      </c>
      <c r="J45" s="184">
        <f>'Источники КБФ'!J45+'Источники КЧФ'!J45+'Источники СОФ'!J45+'Источники СтФ'!J45+'Источники ИнФ'!J45+'Источники ДагФ'!J45+'Источники АУ'!J45</f>
        <v>0</v>
      </c>
      <c r="K45" s="184">
        <f>'Источники КБФ'!K45+'Источники КЧФ'!K45+'Источники СОФ'!K45+'Источники СтФ'!K45+'Источники ИнФ'!K45+'Источники ДагФ'!K45+'Источники АУ'!K45</f>
        <v>0</v>
      </c>
      <c r="L45" s="184">
        <f>'Источники КБФ'!L45+'Источники КЧФ'!L45+'Источники СОФ'!L45+'Источники СтФ'!L45+'Источники ИнФ'!L45+'Источники ДагФ'!L45+'Источники АУ'!L45</f>
        <v>0</v>
      </c>
      <c r="M45" s="184">
        <f>'Источники КБФ'!M45+'Источники КЧФ'!M45+'Источники СОФ'!M45+'Источники СтФ'!M45+'Источники ИнФ'!M45+'Источники ДагФ'!M45+'Источники АУ'!M45</f>
        <v>0</v>
      </c>
      <c r="N45" s="184">
        <f>'Источники КБФ'!N45+'Источники КЧФ'!N45+'Источники СОФ'!N45+'Источники СтФ'!N45+'Источники ИнФ'!N45+'Источники ДагФ'!N45+'Источники АУ'!N45</f>
        <v>0</v>
      </c>
      <c r="O45" s="185">
        <f>'Источники КБФ'!O45+'Источники КЧФ'!O45+'Источники СОФ'!O45+'Источники СтФ'!O45+'Источники ИнФ'!O45+'Источники ДагФ'!O45+'Источники АУ'!O45</f>
        <v>0</v>
      </c>
      <c r="V45" s="205"/>
      <c r="W45" s="205"/>
      <c r="X45" s="205"/>
      <c r="Y45" s="205"/>
    </row>
    <row r="46" spans="1:25" ht="28.5" x14ac:dyDescent="0.2">
      <c r="A46" s="143"/>
      <c r="B46" s="149" t="s">
        <v>255</v>
      </c>
      <c r="C46" s="182">
        <f>'Источники КБФ'!C46+'Источники КЧФ'!C46+'Источники СОФ'!C46+'Источники СтФ'!C46+'Источники ИнФ'!C46+'Источники ДагФ'!C46+'Источники АУ'!C46</f>
        <v>0</v>
      </c>
      <c r="D46" s="183">
        <f>'Источники КБФ'!D46+'Источники КЧФ'!D46+'Источники СОФ'!D46+'Источники СтФ'!D46+'Источники ИнФ'!D46+'Источники ДагФ'!D46+'Источники АУ'!D46</f>
        <v>0</v>
      </c>
      <c r="E46" s="183">
        <f>'Источники КБФ'!E46+'Источники КЧФ'!E46+'Источники СОФ'!E46+'Источники СтФ'!E46+'Источники ИнФ'!E46+'Источники ДагФ'!E46+'Источники АУ'!E46</f>
        <v>0</v>
      </c>
      <c r="F46" s="183">
        <f>'Источники КБФ'!F46+'Источники КЧФ'!F46+'Источники СОФ'!F46+'Источники СтФ'!F46+'Источники ИнФ'!F46+'Источники ДагФ'!F46+'Источники АУ'!F46</f>
        <v>0</v>
      </c>
      <c r="G46" s="184">
        <f>'Источники КБФ'!G46+'Источники КЧФ'!G46+'Источники СОФ'!G46+'Источники СтФ'!G46+'Источники ИнФ'!G46+'Источники ДагФ'!G46+'Источники АУ'!G46</f>
        <v>0</v>
      </c>
      <c r="H46" s="184">
        <f>'Источники КБФ'!H46+'Источники КЧФ'!H46+'Источники СОФ'!H46+'Источники СтФ'!H46+'Источники ИнФ'!H46+'Источники ДагФ'!H46+'Источники АУ'!H46</f>
        <v>0</v>
      </c>
      <c r="I46" s="184">
        <f>'Источники КБФ'!I46+'Источники КЧФ'!I46+'Источники СОФ'!I46+'Источники СтФ'!I46+'Источники ИнФ'!I46+'Источники ДагФ'!I46+'Источники АУ'!I46</f>
        <v>0</v>
      </c>
      <c r="J46" s="184">
        <f>'Источники КБФ'!J46+'Источники КЧФ'!J46+'Источники СОФ'!J46+'Источники СтФ'!J46+'Источники ИнФ'!J46+'Источники ДагФ'!J46+'Источники АУ'!J46</f>
        <v>0</v>
      </c>
      <c r="K46" s="184">
        <f>'Источники КБФ'!K46+'Источники КЧФ'!K46+'Источники СОФ'!K46+'Источники СтФ'!K46+'Источники ИнФ'!K46+'Источники ДагФ'!K46+'Источники АУ'!K46</f>
        <v>0</v>
      </c>
      <c r="L46" s="184">
        <f>'Источники КБФ'!L46+'Источники КЧФ'!L46+'Источники СОФ'!L46+'Источники СтФ'!L46+'Источники ИнФ'!L46+'Источники ДагФ'!L46+'Источники АУ'!L46</f>
        <v>0</v>
      </c>
      <c r="M46" s="184">
        <f>'Источники КБФ'!M46+'Источники КЧФ'!M46+'Источники СОФ'!M46+'Источники СтФ'!M46+'Источники ИнФ'!M46+'Источники ДагФ'!M46+'Источники АУ'!M46</f>
        <v>0</v>
      </c>
      <c r="N46" s="184">
        <f>'Источники КБФ'!N46+'Источники КЧФ'!N46+'Источники СОФ'!N46+'Источники СтФ'!N46+'Источники ИнФ'!N46+'Источники ДагФ'!N46+'Источники АУ'!N46</f>
        <v>0</v>
      </c>
      <c r="O46" s="185">
        <f>'Источники КБФ'!O46+'Источники КЧФ'!O46+'Источники СОФ'!O46+'Источники СтФ'!O46+'Источники ИнФ'!O46+'Источники ДагФ'!O46+'Источники АУ'!O46</f>
        <v>0</v>
      </c>
      <c r="V46" s="205"/>
      <c r="W46" s="205"/>
      <c r="X46" s="205"/>
      <c r="Y46" s="205"/>
    </row>
    <row r="47" spans="1:25" x14ac:dyDescent="0.2">
      <c r="A47" s="143" t="s">
        <v>136</v>
      </c>
      <c r="B47" s="145" t="s">
        <v>256</v>
      </c>
      <c r="C47" s="182">
        <f>'Источники КБФ'!C47+'Источники КЧФ'!C47+'Источники СОФ'!C47+'Источники СтФ'!C47+'Источники ИнФ'!C47+'Источники ДагФ'!C47+'Источники АУ'!C47</f>
        <v>0</v>
      </c>
      <c r="D47" s="183">
        <f>'Источники КБФ'!D47+'Источники КЧФ'!D47+'Источники СОФ'!D47+'Источники СтФ'!D47+'Источники ИнФ'!D47+'Источники ДагФ'!D47+'Источники АУ'!D47</f>
        <v>0</v>
      </c>
      <c r="E47" s="183">
        <f>'Источники КБФ'!E47+'Источники КЧФ'!E47+'Источники СОФ'!E47+'Источники СтФ'!E47+'Источники ИнФ'!E47+'Источники ДагФ'!E47+'Источники АУ'!E47</f>
        <v>0</v>
      </c>
      <c r="F47" s="183">
        <f>'Источники КБФ'!F47+'Источники КЧФ'!F47+'Источники СОФ'!F47+'Источники СтФ'!F47+'Источники ИнФ'!F47+'Источники ДагФ'!F47+'Источники АУ'!F47</f>
        <v>0</v>
      </c>
      <c r="G47" s="184">
        <f>'Источники КБФ'!G47+'Источники КЧФ'!G47+'Источники СОФ'!G47+'Источники СтФ'!G47+'Источники ИнФ'!G47+'Источники ДагФ'!G47+'Источники АУ'!G47</f>
        <v>0</v>
      </c>
      <c r="H47" s="184">
        <f>'Источники КБФ'!H47+'Источники КЧФ'!H47+'Источники СОФ'!H47+'Источники СтФ'!H47+'Источники ИнФ'!H47+'Источники ДагФ'!H47+'Источники АУ'!H47</f>
        <v>0</v>
      </c>
      <c r="I47" s="184">
        <f>'Источники КБФ'!I47+'Источники КЧФ'!I47+'Источники СОФ'!I47+'Источники СтФ'!I47+'Источники ИнФ'!I47+'Источники ДагФ'!I47+'Источники АУ'!I47</f>
        <v>0</v>
      </c>
      <c r="J47" s="184">
        <f>'Источники КБФ'!J47+'Источники КЧФ'!J47+'Источники СОФ'!J47+'Источники СтФ'!J47+'Источники ИнФ'!J47+'Источники ДагФ'!J47+'Источники АУ'!J47</f>
        <v>0</v>
      </c>
      <c r="K47" s="184">
        <f>'Источники КБФ'!K47+'Источники КЧФ'!K47+'Источники СОФ'!K47+'Источники СтФ'!K47+'Источники ИнФ'!K47+'Источники ДагФ'!K47+'Источники АУ'!K47</f>
        <v>0</v>
      </c>
      <c r="L47" s="184">
        <f>'Источники КБФ'!L47+'Источники КЧФ'!L47+'Источники СОФ'!L47+'Источники СтФ'!L47+'Источники ИнФ'!L47+'Источники ДагФ'!L47+'Источники АУ'!L47</f>
        <v>0</v>
      </c>
      <c r="M47" s="184">
        <f>'Источники КБФ'!M47+'Источники КЧФ'!M47+'Источники СОФ'!M47+'Источники СтФ'!M47+'Источники ИнФ'!M47+'Источники ДагФ'!M47+'Источники АУ'!M47</f>
        <v>0</v>
      </c>
      <c r="N47" s="184">
        <f>'Источники КБФ'!N47+'Источники КЧФ'!N47+'Источники СОФ'!N47+'Источники СтФ'!N47+'Источники ИнФ'!N47+'Источники ДагФ'!N47+'Источники АУ'!N47</f>
        <v>0</v>
      </c>
      <c r="O47" s="185">
        <f>'Источники КБФ'!O47+'Источники КЧФ'!O47+'Источники СОФ'!O47+'Источники СтФ'!O47+'Источники ИнФ'!O47+'Источники ДагФ'!O47+'Источники АУ'!O47</f>
        <v>0</v>
      </c>
      <c r="V47" s="205"/>
      <c r="W47" s="205"/>
      <c r="X47" s="205"/>
      <c r="Y47" s="205"/>
    </row>
    <row r="48" spans="1:25" x14ac:dyDescent="0.2">
      <c r="A48" s="143" t="s">
        <v>137</v>
      </c>
      <c r="B48" s="145" t="s">
        <v>257</v>
      </c>
      <c r="C48" s="182">
        <f>'Источники КБФ'!C48+'Источники КЧФ'!C48+'Источники СОФ'!C48+'Источники СтФ'!C48+'Источники ИнФ'!C48+'Источники ДагФ'!C48+'Источники АУ'!C48</f>
        <v>0</v>
      </c>
      <c r="D48" s="183">
        <f>'Источники КБФ'!D48+'Источники КЧФ'!D48+'Источники СОФ'!D48+'Источники СтФ'!D48+'Источники ИнФ'!D48+'Источники ДагФ'!D48+'Источники АУ'!D48</f>
        <v>0</v>
      </c>
      <c r="E48" s="183">
        <f>'Источники КБФ'!E48+'Источники КЧФ'!E48+'Источники СОФ'!E48+'Источники СтФ'!E48+'Источники ИнФ'!E48+'Источники ДагФ'!E48+'Источники АУ'!E48</f>
        <v>0</v>
      </c>
      <c r="F48" s="183">
        <f>'Источники КБФ'!F48+'Источники КЧФ'!F48+'Источники СОФ'!F48+'Источники СтФ'!F48+'Источники ИнФ'!F48+'Источники ДагФ'!F48+'Источники АУ'!F48</f>
        <v>0</v>
      </c>
      <c r="G48" s="184">
        <f>'Источники КБФ'!G48+'Источники КЧФ'!G48+'Источники СОФ'!G48+'Источники СтФ'!G48+'Источники ИнФ'!G48+'Источники ДагФ'!G48+'Источники АУ'!G48</f>
        <v>0</v>
      </c>
      <c r="H48" s="184">
        <f>'Источники КБФ'!H48+'Источники КЧФ'!H48+'Источники СОФ'!H48+'Источники СтФ'!H48+'Источники ИнФ'!H48+'Источники ДагФ'!H48+'Источники АУ'!H48</f>
        <v>0</v>
      </c>
      <c r="I48" s="184">
        <f>'Источники КБФ'!I48+'Источники КЧФ'!I48+'Источники СОФ'!I48+'Источники СтФ'!I48+'Источники ИнФ'!I48+'Источники ДагФ'!I48+'Источники АУ'!I48</f>
        <v>0</v>
      </c>
      <c r="J48" s="184">
        <f>'Источники КБФ'!J48+'Источники КЧФ'!J48+'Источники СОФ'!J48+'Источники СтФ'!J48+'Источники ИнФ'!J48+'Источники ДагФ'!J48+'Источники АУ'!J48</f>
        <v>0</v>
      </c>
      <c r="K48" s="184">
        <f>'Источники КБФ'!K48+'Источники КЧФ'!K48+'Источники СОФ'!K48+'Источники СтФ'!K48+'Источники ИнФ'!K48+'Источники ДагФ'!K48+'Источники АУ'!K48</f>
        <v>0</v>
      </c>
      <c r="L48" s="184">
        <f>'Источники КБФ'!L48+'Источники КЧФ'!L48+'Источники СОФ'!L48+'Источники СтФ'!L48+'Источники ИнФ'!L48+'Источники ДагФ'!L48+'Источники АУ'!L48</f>
        <v>0</v>
      </c>
      <c r="M48" s="184">
        <f>'Источники КБФ'!M48+'Источники КЧФ'!M48+'Источники СОФ'!M48+'Источники СтФ'!M48+'Источники ИнФ'!M48+'Источники ДагФ'!M48+'Источники АУ'!M48</f>
        <v>0</v>
      </c>
      <c r="N48" s="184">
        <f>'Источники КБФ'!N48+'Источники КЧФ'!N48+'Источники СОФ'!N48+'Источники СтФ'!N48+'Источники ИнФ'!N48+'Источники ДагФ'!N48+'Источники АУ'!N48</f>
        <v>0</v>
      </c>
      <c r="O48" s="185">
        <f>'Источники КБФ'!O48+'Источники КЧФ'!O48+'Источники СОФ'!O48+'Источники СтФ'!O48+'Источники ИнФ'!O48+'Источники ДагФ'!O48+'Источники АУ'!O48</f>
        <v>0</v>
      </c>
      <c r="V48" s="205"/>
      <c r="W48" s="205"/>
      <c r="X48" s="205"/>
      <c r="Y48" s="205"/>
    </row>
    <row r="49" spans="1:25" ht="15" thickBot="1" x14ac:dyDescent="0.25">
      <c r="A49" s="147" t="s">
        <v>138</v>
      </c>
      <c r="B49" s="148" t="s">
        <v>258</v>
      </c>
      <c r="C49" s="187">
        <f>'Источники КБФ'!C49+'Источники КЧФ'!C49+'Источники СОФ'!C49+'Источники СтФ'!C49+'Источники ИнФ'!C49+'Источники ДагФ'!C49+'Источники АУ'!C49</f>
        <v>5.6562962650399999</v>
      </c>
      <c r="D49" s="188">
        <f>'Источники КБФ'!D49+'Источники КЧФ'!D49+'Источники СОФ'!D49+'Источники СтФ'!D49+'Источники ИнФ'!D49+'Источники ДагФ'!D49+'Источники АУ'!D49</f>
        <v>0</v>
      </c>
      <c r="E49" s="188">
        <f>'Источники КБФ'!E49+'Источники КЧФ'!E49+'Источники СОФ'!E49+'Источники СтФ'!E49+'Источники ИнФ'!E49+'Источники ДагФ'!E49+'Источники АУ'!E49</f>
        <v>0</v>
      </c>
      <c r="F49" s="188">
        <f>'Источники КБФ'!F49+'Источники КЧФ'!F49+'Источники СОФ'!F49+'Источники СтФ'!F49+'Источники ИнФ'!F49+'Источники ДагФ'!F49+'Источники АУ'!F49</f>
        <v>0</v>
      </c>
      <c r="G49" s="189">
        <f>'Источники КБФ'!G49+'Источники КЧФ'!G49+'Источники СОФ'!G49+'Источники СтФ'!G49+'Источники ИнФ'!G49+'Источники ДагФ'!G49+'Источники АУ'!G49</f>
        <v>0</v>
      </c>
      <c r="H49" s="189">
        <f>'Источники КБФ'!H49+'Источники КЧФ'!H49+'Источники СОФ'!H49+'Источники СтФ'!H49+'Источники ИнФ'!H49+'Источники ДагФ'!H49+'Источники АУ'!H49</f>
        <v>0</v>
      </c>
      <c r="I49" s="189">
        <f>'Источники КБФ'!I49+'Источники КЧФ'!I49+'Источники СОФ'!I49+'Источники СтФ'!I49+'Источники ИнФ'!I49+'Источники ДагФ'!I49+'Источники АУ'!I49</f>
        <v>0</v>
      </c>
      <c r="J49" s="189">
        <f>'Источники КБФ'!J49+'Источники КЧФ'!J49+'Источники СОФ'!J49+'Источники СтФ'!J49+'Источники ИнФ'!J49+'Источники ДагФ'!J49+'Источники АУ'!J49</f>
        <v>0</v>
      </c>
      <c r="K49" s="189">
        <f>'Источники КБФ'!K49+'Источники КЧФ'!K49+'Источники СОФ'!K49+'Источники СтФ'!K49+'Источники ИнФ'!K49+'Источники ДагФ'!K49+'Источники АУ'!K49</f>
        <v>0</v>
      </c>
      <c r="L49" s="189">
        <f>'Источники КБФ'!L49+'Источники КЧФ'!L49+'Источники СОФ'!L49+'Источники СтФ'!L49+'Источники ИнФ'!L49+'Источники ДагФ'!L49+'Источники АУ'!L49</f>
        <v>0</v>
      </c>
      <c r="M49" s="189">
        <f>'Источники КБФ'!M49+'Источники КЧФ'!M49+'Источники СОФ'!M49+'Источники СтФ'!M49+'Источники ИнФ'!M49+'Источники ДагФ'!M49+'Источники АУ'!M49</f>
        <v>0</v>
      </c>
      <c r="N49" s="189">
        <f>'Источники КБФ'!N49+'Источники КЧФ'!N49+'Источники СОФ'!N49+'Источники СтФ'!N49+'Источники ИнФ'!N49+'Источники ДагФ'!N49+'Источники АУ'!N49</f>
        <v>0</v>
      </c>
      <c r="O49" s="190">
        <f>'Источники КБФ'!O49+'Источники КЧФ'!O49+'Источники СОФ'!O49+'Источники СтФ'!O49+'Источники ИнФ'!O49+'Источники ДагФ'!O49+'Источники АУ'!O49</f>
        <v>0</v>
      </c>
      <c r="V49" s="205"/>
      <c r="W49" s="205"/>
      <c r="X49" s="205"/>
      <c r="Y49" s="205"/>
    </row>
    <row r="50" spans="1:25" ht="28.5" x14ac:dyDescent="0.2">
      <c r="A50" s="150"/>
      <c r="B50" s="151" t="s">
        <v>259</v>
      </c>
      <c r="C50" s="193">
        <f>'Источники КБФ'!C50+'Источники КЧФ'!C50+'Источники СОФ'!C50+'Источники СтФ'!C50+'Источники ИнФ'!C50+'Источники ДагФ'!C50+'Источники АУ'!C50</f>
        <v>0</v>
      </c>
      <c r="D50" s="194">
        <f>'Источники КБФ'!D50+'Источники КЧФ'!D50+'Источники СОФ'!D50+'Источники СтФ'!D50+'Источники ИнФ'!D50+'Источники ДагФ'!D50+'Источники АУ'!D50</f>
        <v>0</v>
      </c>
      <c r="E50" s="194">
        <f>'Источники КБФ'!E50+'Источники КЧФ'!E50+'Источники СОФ'!E50+'Источники СтФ'!E50+'Источники ИнФ'!E50+'Источники ДагФ'!E50+'Источники АУ'!E50</f>
        <v>0</v>
      </c>
      <c r="F50" s="194">
        <f>'Источники КБФ'!F50+'Источники КЧФ'!F50+'Источники СОФ'!F50+'Источники СтФ'!F50+'Источники ИнФ'!F50+'Источники ДагФ'!F50+'Источники АУ'!F50</f>
        <v>0</v>
      </c>
      <c r="G50" s="195">
        <f>'Источники КБФ'!G50+'Источники КЧФ'!G50+'Источники СОФ'!G50+'Источники СтФ'!G50+'Источники ИнФ'!G50+'Источники ДагФ'!G50+'Источники АУ'!G50</f>
        <v>0</v>
      </c>
      <c r="H50" s="195">
        <f>'Источники КБФ'!H50+'Источники КЧФ'!H50+'Источники СОФ'!H50+'Источники СтФ'!H50+'Источники ИнФ'!H50+'Источники ДагФ'!H50+'Источники АУ'!H50</f>
        <v>0</v>
      </c>
      <c r="I50" s="195">
        <f>'Источники КБФ'!I50+'Источники КЧФ'!I50+'Источники СОФ'!I50+'Источники СтФ'!I50+'Источники ИнФ'!I50+'Источники ДагФ'!I50+'Источники АУ'!I50</f>
        <v>0</v>
      </c>
      <c r="J50" s="195">
        <f>'Источники КБФ'!J50+'Источники КЧФ'!J50+'Источники СОФ'!J50+'Источники СтФ'!J50+'Источники ИнФ'!J50+'Источники ДагФ'!J50+'Источники АУ'!J50</f>
        <v>0</v>
      </c>
      <c r="K50" s="195">
        <f>'Источники КБФ'!K50+'Источники КЧФ'!K50+'Источники СОФ'!K50+'Источники СтФ'!K50+'Источники ИнФ'!K50+'Источники ДагФ'!K50+'Источники АУ'!K50</f>
        <v>0</v>
      </c>
      <c r="L50" s="195">
        <f>'Источники КБФ'!L50+'Источники КЧФ'!L50+'Источники СОФ'!L50+'Источники СтФ'!L50+'Источники ИнФ'!L50+'Источники ДагФ'!L50+'Источники АУ'!L50</f>
        <v>0</v>
      </c>
      <c r="M50" s="195">
        <f>'Источники КБФ'!M50+'Источники КЧФ'!M50+'Источники СОФ'!M50+'Источники СтФ'!M50+'Источники ИнФ'!M50+'Источники ДагФ'!M50+'Источники АУ'!M50</f>
        <v>0</v>
      </c>
      <c r="N50" s="195">
        <f>'Источники КБФ'!N50+'Источники КЧФ'!N50+'Источники СОФ'!N50+'Источники СтФ'!N50+'Источники ИнФ'!N50+'Источники ДагФ'!N50+'Источники АУ'!N50</f>
        <v>0</v>
      </c>
      <c r="O50" s="196">
        <f>'Источники КБФ'!O50+'Источники КЧФ'!O50+'Источники СОФ'!O50+'Источники СтФ'!O50+'Источники ИнФ'!O50+'Источники ДагФ'!O50+'Источники АУ'!O50</f>
        <v>0</v>
      </c>
      <c r="V50" s="205"/>
      <c r="W50" s="205"/>
      <c r="X50" s="205"/>
      <c r="Y50" s="205"/>
    </row>
    <row r="51" spans="1:25" ht="28.5" x14ac:dyDescent="0.2">
      <c r="A51" s="152"/>
      <c r="B51" s="153" t="s">
        <v>260</v>
      </c>
      <c r="C51" s="182">
        <f>'Источники КБФ'!C51+'Источники КЧФ'!C51+'Источники СОФ'!C51+'Источники СтФ'!C51+'Источники ИнФ'!C51+'Источники ДагФ'!C51+'Источники АУ'!C51</f>
        <v>1562.4062392430387</v>
      </c>
      <c r="D51" s="183">
        <f>'Источники КБФ'!D51+'Источники КЧФ'!D51+'Источники СОФ'!D51+'Источники СтФ'!D51+'Источники ИнФ'!D51+'Источники ДагФ'!D51+'Источники АУ'!D51</f>
        <v>1588.0584633974433</v>
      </c>
      <c r="E51" s="183">
        <f>'Источники КБФ'!E51+'Источники КЧФ'!E51+'Источники СОФ'!E51+'Источники СтФ'!E51+'Источники ИнФ'!E51+'Источники ДагФ'!E51+'Источники АУ'!E51</f>
        <v>1616.1821465325795</v>
      </c>
      <c r="F51" s="183">
        <f>'Источники КБФ'!F51+'Источники КЧФ'!F51+'Источники СОФ'!F51+'Источники СтФ'!F51+'Источники ИнФ'!F51+'Источники ДагФ'!F51+'Источники АУ'!F51</f>
        <v>1662.0010661600195</v>
      </c>
      <c r="G51" s="184">
        <f>'Источники КБФ'!G51+'Источники КЧФ'!G51+'Источники СОФ'!G51+'Источники СтФ'!G51+'Источники ИнФ'!G51+'Источники ДагФ'!G51+'Источники АУ'!G51</f>
        <v>0</v>
      </c>
      <c r="H51" s="184">
        <f>'Источники КБФ'!H51+'Источники КЧФ'!H51+'Источники СОФ'!H51+'Источники СтФ'!H51+'Источники ИнФ'!H51+'Источники ДагФ'!H51+'Источники АУ'!H51</f>
        <v>0</v>
      </c>
      <c r="I51" s="184">
        <f>'Источники КБФ'!I51+'Источники КЧФ'!I51+'Источники СОФ'!I51+'Источники СтФ'!I51+'Источники ИнФ'!I51+'Источники ДагФ'!I51+'Источники АУ'!I51</f>
        <v>0</v>
      </c>
      <c r="J51" s="184">
        <f>'Источники КБФ'!J51+'Источники КЧФ'!J51+'Источники СОФ'!J51+'Источники СтФ'!J51+'Источники ИнФ'!J51+'Источники ДагФ'!J51+'Источники АУ'!J51</f>
        <v>0</v>
      </c>
      <c r="K51" s="184">
        <f>'Источники КБФ'!K51+'Источники КЧФ'!K51+'Источники СОФ'!K51+'Источники СтФ'!K51+'Источники ИнФ'!K51+'Источники ДагФ'!K51+'Источники АУ'!K51</f>
        <v>0</v>
      </c>
      <c r="L51" s="184">
        <f>'Источники КБФ'!L51+'Источники КЧФ'!L51+'Источники СОФ'!L51+'Источники СтФ'!L51+'Источники ИнФ'!L51+'Источники ДагФ'!L51+'Источники АУ'!L51</f>
        <v>0</v>
      </c>
      <c r="M51" s="184">
        <f>'Источники КБФ'!M51+'Источники КЧФ'!M51+'Источники СОФ'!M51+'Источники СтФ'!M51+'Источники ИнФ'!M51+'Источники ДагФ'!M51+'Источники АУ'!M51</f>
        <v>0</v>
      </c>
      <c r="N51" s="184">
        <f>'Источники КБФ'!N51+'Источники КЧФ'!N51+'Источники СОФ'!N51+'Источники СтФ'!N51+'Источники ИнФ'!N51+'Источники ДагФ'!N51+'Источники АУ'!N51</f>
        <v>0</v>
      </c>
      <c r="O51" s="185">
        <f>'Источники КБФ'!O51+'Источники КЧФ'!O51+'Источники СОФ'!O51+'Источники СтФ'!O51+'Источники ИнФ'!O51+'Источники ДагФ'!O51+'Источники АУ'!O51</f>
        <v>0</v>
      </c>
      <c r="V51" s="205"/>
      <c r="W51" s="205"/>
      <c r="X51" s="205"/>
      <c r="Y51" s="205"/>
    </row>
    <row r="52" spans="1:25" ht="28.5" x14ac:dyDescent="0.2">
      <c r="A52" s="152"/>
      <c r="B52" s="153" t="s">
        <v>261</v>
      </c>
      <c r="C52" s="182">
        <f>'Источники КБФ'!C52+'Источники КЧФ'!C52+'Источники СОФ'!C52+'Источники СтФ'!C52+'Источники ИнФ'!C52+'Источники ДагФ'!C52+'Источники АУ'!C52</f>
        <v>1609.2270724195937</v>
      </c>
      <c r="D52" s="183">
        <f>'Источники КБФ'!D52+'Источники КЧФ'!D52+'Источники СОФ'!D52+'Источники СтФ'!D52+'Источники ИнФ'!D52+'Источники ДагФ'!D52+'Источники АУ'!D52</f>
        <v>1219.550353054414</v>
      </c>
      <c r="E52" s="183">
        <f>'Источники КБФ'!E52+'Источники КЧФ'!E52+'Источники СОФ'!E52+'Источники СтФ'!E52+'Источники ИнФ'!E52+'Источники ДагФ'!E52+'Источники АУ'!E52</f>
        <v>1503.9417380853968</v>
      </c>
      <c r="F52" s="183">
        <f>'Источники КБФ'!F52+'Источники КЧФ'!F52+'Источники СОФ'!F52+'Источники СтФ'!F52+'Источники ИнФ'!F52+'Источники ДагФ'!F52+'Источники АУ'!F52</f>
        <v>1126.4629677966102</v>
      </c>
      <c r="G52" s="184">
        <f>'Источники КБФ'!G52+'Источники КЧФ'!G52+'Источники СОФ'!G52+'Источники СтФ'!G52+'Источники ИнФ'!G52+'Источники ДагФ'!G52+'Источники АУ'!G52</f>
        <v>0</v>
      </c>
      <c r="H52" s="184">
        <f>'Источники КБФ'!H52+'Источники КЧФ'!H52+'Источники СОФ'!H52+'Источники СтФ'!H52+'Источники ИнФ'!H52+'Источники ДагФ'!H52+'Источники АУ'!H52</f>
        <v>0</v>
      </c>
      <c r="I52" s="184">
        <f>'Источники КБФ'!I52+'Источники КЧФ'!I52+'Источники СОФ'!I52+'Источники СтФ'!I52+'Источники ИнФ'!I52+'Источники ДагФ'!I52+'Источники АУ'!I52</f>
        <v>0</v>
      </c>
      <c r="J52" s="184">
        <f>'Источники КБФ'!J52+'Источники КЧФ'!J52+'Источники СОФ'!J52+'Источники СтФ'!J52+'Источники ИнФ'!J52+'Источники ДагФ'!J52+'Источники АУ'!J52</f>
        <v>0</v>
      </c>
      <c r="K52" s="184">
        <f>'Источники КБФ'!K52+'Источники КЧФ'!K52+'Источники СОФ'!K52+'Источники СтФ'!K52+'Источники ИнФ'!K52+'Источники ДагФ'!K52+'Источники АУ'!K52</f>
        <v>0</v>
      </c>
      <c r="L52" s="184">
        <f>'Источники КБФ'!L52+'Источники КЧФ'!L52+'Источники СОФ'!L52+'Источники СтФ'!L52+'Источники ИнФ'!L52+'Источники ДагФ'!L52+'Источники АУ'!L52</f>
        <v>0</v>
      </c>
      <c r="M52" s="184">
        <f>'Источники КБФ'!M52+'Источники КЧФ'!M52+'Источники СОФ'!M52+'Источники СтФ'!M52+'Источники ИнФ'!M52+'Источники ДагФ'!M52+'Источники АУ'!M52</f>
        <v>0</v>
      </c>
      <c r="N52" s="184">
        <f>'Источники КБФ'!N52+'Источники КЧФ'!N52+'Источники СОФ'!N52+'Источники СтФ'!N52+'Источники ИнФ'!N52+'Источники ДагФ'!N52+'Источники АУ'!N52</f>
        <v>0</v>
      </c>
      <c r="O52" s="185">
        <f>'Источники КБФ'!O52+'Источники КЧФ'!O52+'Источники СОФ'!O52+'Источники СтФ'!O52+'Источники ИнФ'!O52+'Источники ДагФ'!O52+'Источники АУ'!O52</f>
        <v>0</v>
      </c>
      <c r="V52" s="205"/>
      <c r="W52" s="205"/>
      <c r="X52" s="205"/>
      <c r="Y52" s="205"/>
    </row>
    <row r="53" spans="1:25" x14ac:dyDescent="0.2">
      <c r="A53" s="154"/>
      <c r="B53" s="155" t="s">
        <v>262</v>
      </c>
      <c r="C53" s="187">
        <f>'Источники КБФ'!C53+'Источники КЧФ'!C53+'Источники СОФ'!C53+'Источники СтФ'!C53+'Источники ИнФ'!C53+'Источники ДагФ'!C53+'Источники АУ'!C53</f>
        <v>671.95145258040645</v>
      </c>
      <c r="D53" s="188">
        <f>'Источники КБФ'!D53+'Источники КЧФ'!D53+'Источники СОФ'!D53+'Источники СтФ'!D53+'Источники ИнФ'!D53+'Источники ДагФ'!D53+'Источники АУ'!D53</f>
        <v>217.62604694558598</v>
      </c>
      <c r="E53" s="188">
        <f>'Источники КБФ'!E53+'Источники КЧФ'!E53+'Источники СОФ'!E53+'Источники СтФ'!E53+'Источники ИнФ'!E53+'Источники ДагФ'!E53+'Источники АУ'!E53</f>
        <v>175.55262421299318</v>
      </c>
      <c r="F53" s="188">
        <f>'Источники КБФ'!F53+'Источники КЧФ'!F53+'Источники СОФ'!F53+'Источники СтФ'!F53+'Источники ИнФ'!F53+'Источники ДагФ'!F53+'Источники АУ'!F53</f>
        <v>86.259642372881387</v>
      </c>
      <c r="G53" s="189">
        <f>'Источники КБФ'!G53+'Источники КЧФ'!G53+'Источники СОФ'!G53+'Источники СтФ'!G53+'Источники ИнФ'!G53+'Источники ДагФ'!G53+'Источники АУ'!G53</f>
        <v>0</v>
      </c>
      <c r="H53" s="189">
        <f>'Источники КБФ'!H53+'Источники КЧФ'!H53+'Источники СОФ'!H53+'Источники СтФ'!H53+'Источники ИнФ'!H53+'Источники ДагФ'!H53+'Источники АУ'!H53</f>
        <v>0</v>
      </c>
      <c r="I53" s="189">
        <f>'Источники КБФ'!I53+'Источники КЧФ'!I53+'Источники СОФ'!I53+'Источники СтФ'!I53+'Источники ИнФ'!I53+'Источники ДагФ'!I53+'Источники АУ'!I53</f>
        <v>0</v>
      </c>
      <c r="J53" s="189">
        <f>'Источники КБФ'!J53+'Источники КЧФ'!J53+'Источники СОФ'!J53+'Источники СтФ'!J53+'Источники ИнФ'!J53+'Источники ДагФ'!J53+'Источники АУ'!J53</f>
        <v>0</v>
      </c>
      <c r="K53" s="189">
        <f>'Источники КБФ'!K53+'Источники КЧФ'!K53+'Источники СОФ'!K53+'Источники СтФ'!K53+'Источники ИнФ'!K53+'Источники ДагФ'!K53+'Источники АУ'!K53</f>
        <v>0</v>
      </c>
      <c r="L53" s="189">
        <f>'Источники КБФ'!L53+'Источники КЧФ'!L53+'Источники СОФ'!L53+'Источники СтФ'!L53+'Источники ИнФ'!L53+'Источники ДагФ'!L53+'Источники АУ'!L53</f>
        <v>0</v>
      </c>
      <c r="M53" s="189">
        <f>'Источники КБФ'!M53+'Источники КЧФ'!M53+'Источники СОФ'!M53+'Источники СтФ'!M53+'Источники ИнФ'!M53+'Источники ДагФ'!M53+'Источники АУ'!M53</f>
        <v>0</v>
      </c>
      <c r="N53" s="189">
        <f>'Источники КБФ'!N53+'Источники КЧФ'!N53+'Источники СОФ'!N53+'Источники СтФ'!N53+'Источники ИнФ'!N53+'Источники ДагФ'!N53+'Источники АУ'!N53</f>
        <v>0</v>
      </c>
      <c r="O53" s="190">
        <f>'Источники КБФ'!O53+'Источники КЧФ'!O53+'Источники СОФ'!O53+'Источники СтФ'!O53+'Источники ИнФ'!O53+'Источники ДагФ'!O53+'Источники АУ'!O53</f>
        <v>0</v>
      </c>
      <c r="V53" s="205"/>
      <c r="W53" s="205"/>
      <c r="X53" s="205"/>
      <c r="Y53" s="205"/>
    </row>
    <row r="54" spans="1:2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2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2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2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2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2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25" ht="15.75" customHeight="1" x14ac:dyDescent="0.2">
      <c r="A60" s="166"/>
      <c r="B60" s="167"/>
      <c r="C60" s="167"/>
      <c r="D60" s="167"/>
      <c r="E60" s="167"/>
      <c r="F60" s="167"/>
    </row>
    <row r="61" spans="1:25" x14ac:dyDescent="0.2">
      <c r="A61" s="166"/>
    </row>
    <row r="62" spans="1:25" x14ac:dyDescent="0.2">
      <c r="A62" s="166"/>
    </row>
    <row r="63" spans="1:2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2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A13:O13"/>
    <mergeCell ref="B15:D15"/>
    <mergeCell ref="A16:A17"/>
    <mergeCell ref="B16:B17"/>
    <mergeCell ref="F16:G16"/>
    <mergeCell ref="N16:O16"/>
    <mergeCell ref="H16:I16"/>
    <mergeCell ref="J16:K16"/>
    <mergeCell ref="L16:M16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1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4" zoomScale="60" zoomScaleNormal="110" workbookViewId="0">
      <selection activeCell="G19" sqref="G19:G53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592.74123534674993</v>
      </c>
      <c r="D19" s="173">
        <v>137.73263075187992</v>
      </c>
      <c r="E19" s="173">
        <v>151.45936861749999</v>
      </c>
      <c r="F19" s="173">
        <v>14.351371069999999</v>
      </c>
      <c r="G19" s="173">
        <f>I19+K19+M19+O19</f>
        <v>75.660900830000003</v>
      </c>
      <c r="H19" s="173">
        <v>14.351371069999999</v>
      </c>
      <c r="I19" s="173">
        <v>16.382370249999997</v>
      </c>
      <c r="J19" s="173">
        <v>0</v>
      </c>
      <c r="K19" s="173">
        <v>0.45815501999999997</v>
      </c>
      <c r="L19" s="173">
        <v>0</v>
      </c>
      <c r="M19" s="173">
        <v>27.42389107</v>
      </c>
      <c r="N19" s="173">
        <v>0</v>
      </c>
      <c r="O19" s="174">
        <v>31.396484490000002</v>
      </c>
    </row>
    <row r="20" spans="1:15" ht="15" thickBot="1" x14ac:dyDescent="0.25">
      <c r="A20" s="139" t="s">
        <v>48</v>
      </c>
      <c r="B20" s="140" t="s">
        <v>219</v>
      </c>
      <c r="C20" s="175">
        <v>110.63213908171002</v>
      </c>
      <c r="D20" s="176">
        <v>17.670630751879905</v>
      </c>
      <c r="E20" s="176">
        <v>64.767601617500006</v>
      </c>
      <c r="F20" s="176">
        <v>14.353328150000001</v>
      </c>
      <c r="G20" s="176">
        <f t="shared" ref="G20:G53" si="0"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0</v>
      </c>
      <c r="E21" s="179">
        <v>0</v>
      </c>
      <c r="F21" s="179"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0</v>
      </c>
      <c r="E24" s="183">
        <v>0</v>
      </c>
      <c r="F24" s="183">
        <v>0</v>
      </c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0</v>
      </c>
      <c r="E27" s="183">
        <v>0</v>
      </c>
      <c r="F27" s="183"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0</v>
      </c>
      <c r="E28" s="183">
        <v>0</v>
      </c>
      <c r="F28" s="183"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93.756050069245788</v>
      </c>
      <c r="D30" s="183">
        <v>14.975110806677884</v>
      </c>
      <c r="E30" s="183">
        <v>54.887797980932206</v>
      </c>
      <c r="F30" s="183">
        <v>12.163837415254239</v>
      </c>
      <c r="G30" s="184">
        <f t="shared" si="0"/>
        <v>37.512217237288127</v>
      </c>
      <c r="H30" s="184">
        <v>0</v>
      </c>
      <c r="I30" s="184">
        <v>13.88336461864407</v>
      </c>
      <c r="J30" s="184">
        <v>0</v>
      </c>
      <c r="K30" s="184">
        <v>0.38826696610169442</v>
      </c>
      <c r="L30" s="184">
        <v>0</v>
      </c>
      <c r="M30" s="184">
        <v>23.240585652542364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>
        <v>93.756050069245788</v>
      </c>
      <c r="D31" s="183">
        <v>14.975110806677884</v>
      </c>
      <c r="E31" s="183">
        <v>54.887797980932206</v>
      </c>
      <c r="F31" s="183">
        <v>12.163837415254239</v>
      </c>
      <c r="G31" s="184">
        <f t="shared" si="0"/>
        <v>37.512217237288127</v>
      </c>
      <c r="H31" s="184"/>
      <c r="I31" s="184">
        <v>13.88336461864407</v>
      </c>
      <c r="J31" s="184"/>
      <c r="K31" s="184">
        <v>0.38826696610169442</v>
      </c>
      <c r="L31" s="184"/>
      <c r="M31" s="184">
        <v>23.240585652542364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16.876089012464238</v>
      </c>
      <c r="D34" s="183">
        <v>2.6955199452020193</v>
      </c>
      <c r="E34" s="183">
        <v>9.8798036365677966</v>
      </c>
      <c r="F34" s="183">
        <v>2.1894907347457631</v>
      </c>
      <c r="G34" s="183">
        <f t="shared" si="0"/>
        <v>6.752199102711864</v>
      </c>
      <c r="H34" s="183"/>
      <c r="I34" s="183">
        <v>2.4990056313559323</v>
      </c>
      <c r="J34" s="183"/>
      <c r="K34" s="183">
        <v>6.9888053898305103E-2</v>
      </c>
      <c r="L34" s="183"/>
      <c r="M34" s="183">
        <v>4.1833054174576265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0</v>
      </c>
      <c r="D35" s="183">
        <v>0</v>
      </c>
      <c r="E35" s="183">
        <v>0</v>
      </c>
      <c r="F35" s="183">
        <v>0</v>
      </c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>
        <v>0</v>
      </c>
      <c r="D36" s="183">
        <v>0</v>
      </c>
      <c r="E36" s="183">
        <v>0</v>
      </c>
      <c r="F36" s="183">
        <v>0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482.10909626503991</v>
      </c>
      <c r="D38" s="176">
        <v>120.062</v>
      </c>
      <c r="E38" s="176">
        <v>86.691766999999999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476.45279999999991</v>
      </c>
      <c r="D39" s="179">
        <v>120.062</v>
      </c>
      <c r="E39" s="179">
        <v>86.691766999999999</v>
      </c>
      <c r="F39" s="179">
        <v>0</v>
      </c>
      <c r="G39" s="180">
        <f t="shared" si="0"/>
        <v>1.94862</v>
      </c>
      <c r="H39" s="180"/>
      <c r="I39" s="180"/>
      <c r="J39" s="180"/>
      <c r="K39" s="180"/>
      <c r="L39" s="180"/>
      <c r="M39" s="180"/>
      <c r="N39" s="180"/>
      <c r="O39" s="181">
        <v>1.94862</v>
      </c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5.6562962650399999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306.81827128808715</v>
      </c>
      <c r="D51" s="183">
        <v>307.46544271665857</v>
      </c>
      <c r="E51" s="183">
        <v>308.65118557380146</v>
      </c>
      <c r="F51" s="183">
        <v>318.48429871465862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443.68700000000001</v>
      </c>
      <c r="D52" s="183">
        <v>144.637</v>
      </c>
      <c r="E52" s="183">
        <v>258.27800000000002</v>
      </c>
      <c r="F52" s="183">
        <v>36.982999999999997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0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1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7" zoomScale="60" zoomScaleNormal="110" workbookViewId="0">
      <selection activeCell="O33" sqref="O33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478.74840408926991</v>
      </c>
      <c r="D19" s="173">
        <v>212.80153149522999</v>
      </c>
      <c r="E19" s="173">
        <v>156.35274619005003</v>
      </c>
      <c r="F19" s="173">
        <v>79.916180366000134</v>
      </c>
      <c r="G19" s="173">
        <v>80.637538505999999</v>
      </c>
      <c r="H19" s="173">
        <v>14.305693856</v>
      </c>
      <c r="I19" s="173">
        <v>14.524553865999998</v>
      </c>
      <c r="J19" s="173">
        <v>15.35438465</v>
      </c>
      <c r="K19" s="173">
        <v>16.35258078</v>
      </c>
      <c r="L19" s="173">
        <v>12.098122834</v>
      </c>
      <c r="M19" s="173">
        <v>37.831013929999997</v>
      </c>
      <c r="N19" s="173">
        <v>38.157979026000135</v>
      </c>
      <c r="O19" s="174">
        <v>11.929389929999999</v>
      </c>
    </row>
    <row r="20" spans="1:15" ht="15" thickBot="1" x14ac:dyDescent="0.25">
      <c r="A20" s="139" t="s">
        <v>48</v>
      </c>
      <c r="B20" s="140" t="s">
        <v>219</v>
      </c>
      <c r="C20" s="175">
        <v>152.20380408926994</v>
      </c>
      <c r="D20" s="176">
        <v>100.42673149522999</v>
      </c>
      <c r="E20" s="176">
        <v>92.778946190050036</v>
      </c>
      <c r="F20" s="176">
        <v>79.91618036600012</v>
      </c>
      <c r="G20" s="176">
        <f t="shared" ref="F20:G53" si="0"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8.4000000000000005E-2</v>
      </c>
      <c r="E21" s="179">
        <v>0</v>
      </c>
      <c r="F21" s="179">
        <v>4.26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8.4000000000000005E-2</v>
      </c>
      <c r="E24" s="183">
        <v>0</v>
      </c>
      <c r="F24" s="184">
        <f t="shared" si="0"/>
        <v>4.2620662300000003</v>
      </c>
      <c r="G24" s="184">
        <f t="shared" si="0"/>
        <v>6.1753999999999998</v>
      </c>
      <c r="H24" s="184"/>
      <c r="I24" s="184">
        <v>4.8737999999999997E-2</v>
      </c>
      <c r="J24" s="184">
        <v>2.1185499999999999</v>
      </c>
      <c r="K24" s="184">
        <v>2.1185499999999999</v>
      </c>
      <c r="L24" s="184"/>
      <c r="M24" s="184"/>
      <c r="N24" s="184">
        <v>2.1435162300000004</v>
      </c>
      <c r="O24" s="185">
        <f>6.1754-I24-K24</f>
        <v>4.0081119999999997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8.4000000000000005E-2</v>
      </c>
      <c r="E27" s="183">
        <v>0</v>
      </c>
      <c r="F27" s="183">
        <v>4.26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8.4000000000000005E-2</v>
      </c>
      <c r="E28" s="183">
        <v>0</v>
      </c>
      <c r="F28" s="183">
        <v>4.26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128.98627465192371</v>
      </c>
      <c r="D30" s="183">
        <v>85.036213131550852</v>
      </c>
      <c r="E30" s="183">
        <v>78.626225584788159</v>
      </c>
      <c r="F30" s="183">
        <v>64.115407089830597</v>
      </c>
      <c r="G30" s="184">
        <f t="shared" si="0"/>
        <v>56.390559810169492</v>
      </c>
      <c r="H30" s="184">
        <v>0</v>
      </c>
      <c r="I30" s="184">
        <v>12.267640564406781</v>
      </c>
      <c r="J30" s="184">
        <v>0</v>
      </c>
      <c r="K30" s="184">
        <v>12.06273794915254</v>
      </c>
      <c r="L30" s="184">
        <v>0</v>
      </c>
      <c r="M30" s="184">
        <v>32.060181296610168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>
        <v>128.98627465192371</v>
      </c>
      <c r="D31" s="183">
        <v>85.036213131550852</v>
      </c>
      <c r="E31" s="183">
        <v>78.626225584788159</v>
      </c>
      <c r="F31" s="183">
        <v>64.115407089830597</v>
      </c>
      <c r="G31" s="184">
        <f t="shared" si="0"/>
        <v>56.390559810169492</v>
      </c>
      <c r="H31" s="184"/>
      <c r="I31" s="184">
        <v>12.267640564406781</v>
      </c>
      <c r="J31" s="184"/>
      <c r="K31" s="184">
        <v>12.06273794915254</v>
      </c>
      <c r="L31" s="184"/>
      <c r="M31" s="184">
        <v>32.060181296610168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23.217529437346265</v>
      </c>
      <c r="D34" s="183">
        <v>15.306518363679151</v>
      </c>
      <c r="E34" s="183">
        <v>14.152720605261869</v>
      </c>
      <c r="F34" s="183">
        <v>11.540773276169508</v>
      </c>
      <c r="G34" s="183">
        <f t="shared" si="0"/>
        <v>10.150300765830506</v>
      </c>
      <c r="H34" s="183"/>
      <c r="I34" s="183">
        <v>2.2081753015932208</v>
      </c>
      <c r="J34" s="183"/>
      <c r="K34" s="183">
        <v>2.1712928308474564</v>
      </c>
      <c r="L34" s="183"/>
      <c r="M34" s="183">
        <v>5.770832633389829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0</v>
      </c>
      <c r="D35" s="183">
        <v>0</v>
      </c>
      <c r="E35" s="183">
        <v>0</v>
      </c>
      <c r="F35" s="183">
        <v>0</v>
      </c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>
        <v>0</v>
      </c>
      <c r="D36" s="183">
        <v>0</v>
      </c>
      <c r="E36" s="183">
        <v>0</v>
      </c>
      <c r="F36" s="183">
        <v>0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326.5446</v>
      </c>
      <c r="D38" s="176">
        <v>112.37480000000001</v>
      </c>
      <c r="E38" s="176">
        <v>63.573799999999999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326.5446</v>
      </c>
      <c r="D39" s="179">
        <v>112.37480000000001</v>
      </c>
      <c r="E39" s="179">
        <v>63.573799999999999</v>
      </c>
      <c r="F39" s="179">
        <v>0</v>
      </c>
      <c r="G39" s="180">
        <f t="shared" si="0"/>
        <v>2.4961289999999998</v>
      </c>
      <c r="H39" s="180"/>
      <c r="I39" s="180"/>
      <c r="J39" s="180"/>
      <c r="K39" s="180"/>
      <c r="L39" s="180"/>
      <c r="M39" s="180"/>
      <c r="N39" s="180"/>
      <c r="O39" s="181">
        <v>2.4961289999999998</v>
      </c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256.88002857142862</v>
      </c>
      <c r="D51" s="183">
        <v>257.14488891336953</v>
      </c>
      <c r="E51" s="183">
        <v>265.39057405622668</v>
      </c>
      <c r="F51" s="183">
        <v>270.46282851899923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404.58117386061303</v>
      </c>
      <c r="D52" s="183">
        <v>282.37395305441402</v>
      </c>
      <c r="E52" s="183">
        <v>324.44737578700682</v>
      </c>
      <c r="F52" s="183">
        <v>225.8929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95.418826139386979</v>
      </c>
      <c r="D53" s="188">
        <v>217.62604694558598</v>
      </c>
      <c r="E53" s="188">
        <v>175.55262421299318</v>
      </c>
      <c r="F53" s="188">
        <v>86.259642372881387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1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4" zoomScale="60" zoomScaleNormal="110" workbookViewId="0">
      <selection activeCell="K50" sqref="K50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398.24252652307001</v>
      </c>
      <c r="D19" s="173">
        <v>115.35832682367999</v>
      </c>
      <c r="E19" s="173">
        <v>161.70546014800999</v>
      </c>
      <c r="F19" s="173">
        <v>32.204691340000004</v>
      </c>
      <c r="G19" s="173">
        <v>209.42654078123297</v>
      </c>
      <c r="H19" s="173">
        <v>14.204691339999998</v>
      </c>
      <c r="I19" s="173">
        <v>17.306131659999998</v>
      </c>
      <c r="J19" s="173">
        <v>0</v>
      </c>
      <c r="K19" s="173">
        <v>90.663060169399998</v>
      </c>
      <c r="L19" s="173">
        <v>0</v>
      </c>
      <c r="M19" s="173">
        <v>52.180373699912977</v>
      </c>
      <c r="N19" s="173">
        <v>18</v>
      </c>
      <c r="O19" s="174">
        <v>49.276975251920007</v>
      </c>
    </row>
    <row r="20" spans="1:15" ht="15" thickBot="1" x14ac:dyDescent="0.25">
      <c r="A20" s="139" t="s">
        <v>48</v>
      </c>
      <c r="B20" s="140" t="s">
        <v>219</v>
      </c>
      <c r="C20" s="175">
        <v>19.987926523069966</v>
      </c>
      <c r="D20" s="176">
        <v>31.544526823679998</v>
      </c>
      <c r="E20" s="176">
        <v>115.97266014800999</v>
      </c>
      <c r="F20" s="176">
        <v>32.204691340000018</v>
      </c>
      <c r="G20" s="176">
        <f t="shared" ref="F20:G53" si="0"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0</v>
      </c>
      <c r="E21" s="179">
        <v>5.8082821305000003</v>
      </c>
      <c r="F21" s="179"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0</v>
      </c>
      <c r="E24" s="183">
        <v>5.8082821305000003</v>
      </c>
      <c r="F24" s="183">
        <v>0</v>
      </c>
      <c r="G24" s="184">
        <f t="shared" si="0"/>
        <v>4.7468000000000004</v>
      </c>
      <c r="H24" s="184"/>
      <c r="I24" s="184"/>
      <c r="J24" s="184"/>
      <c r="K24" s="184"/>
      <c r="L24" s="184"/>
      <c r="M24" s="184"/>
      <c r="N24" s="184"/>
      <c r="O24" s="185">
        <v>4.7468000000000004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0</v>
      </c>
      <c r="E27" s="183">
        <v>5.8082821305000003</v>
      </c>
      <c r="F27" s="183"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0</v>
      </c>
      <c r="E28" s="183">
        <v>5.8082821305000003</v>
      </c>
      <c r="F28" s="183"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16.938920782262684</v>
      </c>
      <c r="D30" s="183">
        <v>26.732649850576269</v>
      </c>
      <c r="E30" s="183">
        <v>93.359642387720328</v>
      </c>
      <c r="F30" s="183">
        <v>10.340851340000007</v>
      </c>
      <c r="G30" s="184">
        <f t="shared" si="0"/>
        <v>135.71997078746867</v>
      </c>
      <c r="H30" s="184">
        <v>0</v>
      </c>
      <c r="I30" s="184">
        <v>14.666213271186441</v>
      </c>
      <c r="J30" s="184">
        <v>0</v>
      </c>
      <c r="K30" s="184">
        <v>76.83310183847459</v>
      </c>
      <c r="L30" s="184">
        <v>0</v>
      </c>
      <c r="M30" s="184">
        <v>44.220655677807635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>
        <v>16.938920782262684</v>
      </c>
      <c r="D31" s="183">
        <v>26.732649850576269</v>
      </c>
      <c r="E31" s="183">
        <v>93.359642387720328</v>
      </c>
      <c r="F31" s="183">
        <v>10.340851340000007</v>
      </c>
      <c r="G31" s="184">
        <f t="shared" si="0"/>
        <v>135.71997078746867</v>
      </c>
      <c r="H31" s="184"/>
      <c r="I31" s="184">
        <v>14.666213271186441</v>
      </c>
      <c r="J31" s="184"/>
      <c r="K31" s="184">
        <v>76.83310183847459</v>
      </c>
      <c r="L31" s="184"/>
      <c r="M31" s="184">
        <v>44.220655677807635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3.0490057408072828</v>
      </c>
      <c r="D34" s="183">
        <v>4.8118769731037281</v>
      </c>
      <c r="E34" s="183">
        <v>16.804735629789658</v>
      </c>
      <c r="F34" s="183">
        <v>3.8638400000000099</v>
      </c>
      <c r="G34" s="183">
        <f t="shared" si="0"/>
        <v>24.42959474174436</v>
      </c>
      <c r="H34" s="183"/>
      <c r="I34" s="183">
        <v>2.6399183888135593</v>
      </c>
      <c r="J34" s="183"/>
      <c r="K34" s="183">
        <v>13.829958330925425</v>
      </c>
      <c r="L34" s="183"/>
      <c r="M34" s="183">
        <v>7.959718022005374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0</v>
      </c>
      <c r="D35" s="183">
        <v>0</v>
      </c>
      <c r="E35" s="183">
        <v>0</v>
      </c>
      <c r="F35" s="183">
        <f t="shared" si="0"/>
        <v>18</v>
      </c>
      <c r="G35" s="183">
        <f t="shared" si="0"/>
        <v>0</v>
      </c>
      <c r="H35" s="183"/>
      <c r="I35" s="183"/>
      <c r="J35" s="183"/>
      <c r="K35" s="183"/>
      <c r="L35" s="183"/>
      <c r="M35" s="183"/>
      <c r="N35" s="183">
        <f>N36</f>
        <v>18</v>
      </c>
      <c r="O35" s="186"/>
    </row>
    <row r="36" spans="1:15" x14ac:dyDescent="0.2">
      <c r="A36" s="143" t="s">
        <v>243</v>
      </c>
      <c r="B36" s="145" t="s">
        <v>244</v>
      </c>
      <c r="C36" s="182">
        <v>0</v>
      </c>
      <c r="D36" s="183">
        <v>0</v>
      </c>
      <c r="E36" s="183">
        <v>0</v>
      </c>
      <c r="F36" s="183">
        <f t="shared" si="0"/>
        <v>18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>
        <v>18</v>
      </c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378.25460000000004</v>
      </c>
      <c r="D38" s="176">
        <v>83.813800000000001</v>
      </c>
      <c r="E38" s="176">
        <v>45.732800000000005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378.25460000000004</v>
      </c>
      <c r="D39" s="179">
        <v>83.813800000000001</v>
      </c>
      <c r="E39" s="179">
        <v>45.732800000000005</v>
      </c>
      <c r="F39" s="179">
        <v>0</v>
      </c>
      <c r="G39" s="180">
        <f t="shared" si="0"/>
        <v>22.838958000000002</v>
      </c>
      <c r="H39" s="180"/>
      <c r="I39" s="180"/>
      <c r="J39" s="180"/>
      <c r="K39" s="180"/>
      <c r="L39" s="180"/>
      <c r="M39" s="180"/>
      <c r="N39" s="180"/>
      <c r="O39" s="181">
        <v>22.838958000000002</v>
      </c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286.55859831973441</v>
      </c>
      <c r="D51" s="183">
        <v>288.94484289116298</v>
      </c>
      <c r="E51" s="183">
        <v>293.02284460544871</v>
      </c>
      <c r="F51" s="183">
        <v>295.22755262233937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337.49152500000002</v>
      </c>
      <c r="D52" s="183">
        <v>143.22540000000001</v>
      </c>
      <c r="E52" s="183">
        <v>146.16336229838984</v>
      </c>
      <c r="F52" s="183">
        <v>27.194067796610174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0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1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0" zoomScale="60" zoomScaleNormal="110" workbookViewId="0">
      <selection activeCell="D59" sqref="D59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20.4257812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1291.5186496422002</v>
      </c>
      <c r="D19" s="173">
        <v>733.41490215806994</v>
      </c>
      <c r="E19" s="173">
        <v>695.62573200666259</v>
      </c>
      <c r="F19" s="173">
        <v>251.81715771060101</v>
      </c>
      <c r="G19" s="173">
        <f>I19+K19+M19+O19</f>
        <v>565.15909952319987</v>
      </c>
      <c r="H19" s="173">
        <v>124.5465257048</v>
      </c>
      <c r="I19" s="173">
        <v>125.25053835879999</v>
      </c>
      <c r="J19" s="173">
        <v>66.845496560000001</v>
      </c>
      <c r="K19" s="173">
        <v>70.538209619999989</v>
      </c>
      <c r="L19" s="173">
        <v>34.211617470000007</v>
      </c>
      <c r="M19" s="173">
        <v>229.18528298239997</v>
      </c>
      <c r="N19" s="173">
        <v>26.213517975801</v>
      </c>
      <c r="O19" s="174">
        <v>140.185068562</v>
      </c>
    </row>
    <row r="20" spans="1:15" ht="15" thickBot="1" x14ac:dyDescent="0.25">
      <c r="A20" s="139" t="s">
        <v>48</v>
      </c>
      <c r="B20" s="140" t="s">
        <v>219</v>
      </c>
      <c r="C20" s="175">
        <v>1291.5186496422002</v>
      </c>
      <c r="D20" s="176">
        <v>326.51980215806992</v>
      </c>
      <c r="E20" s="176">
        <v>465.39353200666261</v>
      </c>
      <c r="F20" s="176">
        <v>251.81715771060101</v>
      </c>
      <c r="G20" s="176">
        <f t="shared" ref="F20:G53" si="0">I20+K20+M20+O20</f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353.74356659999995</v>
      </c>
      <c r="D21" s="179">
        <v>154.56421293484385</v>
      </c>
      <c r="E21" s="179">
        <v>233.98773999999997</v>
      </c>
      <c r="F21" s="179">
        <v>122.16739504820001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186.18424916000001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167.55931743999994</v>
      </c>
      <c r="D24" s="183">
        <v>154.56421293484385</v>
      </c>
      <c r="E24" s="183">
        <v>233.98773999999997</v>
      </c>
      <c r="F24" s="184">
        <f t="shared" si="0"/>
        <v>122.16839504819998</v>
      </c>
      <c r="G24" s="184">
        <f t="shared" si="0"/>
        <v>102.27716149759999</v>
      </c>
      <c r="H24" s="184">
        <v>81.059082579999995</v>
      </c>
      <c r="I24" s="184">
        <v>74.687359999999998</v>
      </c>
      <c r="J24" s="184">
        <v>16.016721440000001</v>
      </c>
      <c r="K24" s="184">
        <v>16.463960317599998</v>
      </c>
      <c r="L24" s="184">
        <v>16.838000000000001</v>
      </c>
      <c r="M24" s="184"/>
      <c r="N24" s="184">
        <v>8.2545910282000001</v>
      </c>
      <c r="O24" s="185">
        <v>11.12584118</v>
      </c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167.55931743999994</v>
      </c>
      <c r="D27" s="183">
        <v>154.56421293484385</v>
      </c>
      <c r="E27" s="183">
        <v>233.98773999999997</v>
      </c>
      <c r="F27" s="183">
        <v>122.16739504820001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167.55931743999994</v>
      </c>
      <c r="D28" s="183">
        <v>154.56421293484385</v>
      </c>
      <c r="E28" s="183">
        <v>233.98773999999997</v>
      </c>
      <c r="F28" s="183">
        <v>122.16739504820001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794.72464664593258</v>
      </c>
      <c r="D30" s="183">
        <v>145.72507561290345</v>
      </c>
      <c r="E30" s="183">
        <v>196.10660339547684</v>
      </c>
      <c r="F30" s="183">
        <v>109.87268022237375</v>
      </c>
      <c r="G30" s="184">
        <f t="shared" si="0"/>
        <v>282.90060088585597</v>
      </c>
      <c r="H30" s="184">
        <v>0</v>
      </c>
      <c r="I30" s="184">
        <v>42.850152537966103</v>
      </c>
      <c r="J30" s="184">
        <v>0</v>
      </c>
      <c r="K30" s="184">
        <v>45.825635273220335</v>
      </c>
      <c r="L30" s="184">
        <v>0</v>
      </c>
      <c r="M30" s="184">
        <v>194.2248130746695</v>
      </c>
      <c r="N30" s="184">
        <v>0</v>
      </c>
      <c r="O30" s="185">
        <v>0</v>
      </c>
    </row>
    <row r="31" spans="1:15" ht="28.5" x14ac:dyDescent="0.2">
      <c r="A31" s="143" t="s">
        <v>235</v>
      </c>
      <c r="B31" s="144" t="s">
        <v>236</v>
      </c>
      <c r="C31" s="182">
        <v>794.72464664593258</v>
      </c>
      <c r="D31" s="183">
        <v>145.72507561290345</v>
      </c>
      <c r="E31" s="183">
        <v>196.10660339547684</v>
      </c>
      <c r="F31" s="183">
        <v>109.87268022237375</v>
      </c>
      <c r="G31" s="184">
        <f t="shared" si="0"/>
        <v>282.90060088585597</v>
      </c>
      <c r="H31" s="184"/>
      <c r="I31" s="184">
        <v>42.850152537966103</v>
      </c>
      <c r="J31" s="184"/>
      <c r="K31" s="184">
        <v>45.825635273220335</v>
      </c>
      <c r="L31" s="184"/>
      <c r="M31" s="184">
        <v>194.2248130746695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143.05043639626786</v>
      </c>
      <c r="D34" s="183">
        <v>26.230513610322621</v>
      </c>
      <c r="E34" s="183">
        <v>35.299188611185826</v>
      </c>
      <c r="F34" s="183">
        <v>19.777082440027275</v>
      </c>
      <c r="G34" s="183">
        <f t="shared" si="0"/>
        <v>50.922108159454069</v>
      </c>
      <c r="H34" s="183"/>
      <c r="I34" s="183">
        <v>7.7130274568338981</v>
      </c>
      <c r="J34" s="183"/>
      <c r="K34" s="183">
        <v>8.2486143491796611</v>
      </c>
      <c r="L34" s="183"/>
      <c r="M34" s="183">
        <v>34.960466353440509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0</v>
      </c>
      <c r="D35" s="183">
        <v>0</v>
      </c>
      <c r="E35" s="183">
        <v>0</v>
      </c>
      <c r="F35" s="183">
        <v>0</v>
      </c>
      <c r="G35" s="183">
        <f t="shared" si="0"/>
        <v>0</v>
      </c>
      <c r="H35" s="183"/>
      <c r="I35" s="183"/>
      <c r="J35" s="183"/>
      <c r="K35" s="183"/>
      <c r="L35" s="183"/>
      <c r="M35" s="183"/>
      <c r="N35" s="183"/>
      <c r="O35" s="186"/>
    </row>
    <row r="36" spans="1:15" x14ac:dyDescent="0.2">
      <c r="A36" s="143" t="s">
        <v>243</v>
      </c>
      <c r="B36" s="145" t="s">
        <v>244</v>
      </c>
      <c r="C36" s="182">
        <v>0</v>
      </c>
      <c r="D36" s="183">
        <v>0</v>
      </c>
      <c r="E36" s="183">
        <v>0</v>
      </c>
      <c r="F36" s="183">
        <v>0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0</v>
      </c>
      <c r="D38" s="176">
        <v>406.89510000000001</v>
      </c>
      <c r="E38" s="176">
        <v>230.23220000000001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0</v>
      </c>
      <c r="D39" s="179">
        <v>406.89510000000001</v>
      </c>
      <c r="E39" s="179">
        <v>230.23220000000001</v>
      </c>
      <c r="F39" s="179">
        <v>0</v>
      </c>
      <c r="G39" s="180">
        <f t="shared" si="0"/>
        <v>12.22528</v>
      </c>
      <c r="H39" s="180"/>
      <c r="I39" s="180"/>
      <c r="J39" s="180"/>
      <c r="K39" s="180"/>
      <c r="L39" s="180"/>
      <c r="M39" s="180"/>
      <c r="N39" s="180"/>
      <c r="O39" s="181">
        <v>12.22528</v>
      </c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712.1493410637886</v>
      </c>
      <c r="D51" s="183">
        <v>734.50328887625233</v>
      </c>
      <c r="E51" s="183">
        <v>749.11754229710277</v>
      </c>
      <c r="F51" s="183">
        <v>777.82638630402221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423.46737355898051</v>
      </c>
      <c r="D52" s="183">
        <v>649.31399999999996</v>
      </c>
      <c r="E52" s="183">
        <v>775.053</v>
      </c>
      <c r="F52" s="183">
        <v>836.39300000000003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576.53262644101949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1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4" zoomScale="60" zoomScaleNormal="110" workbookViewId="0">
      <selection activeCell="J46" sqref="J46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16.8554687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224.46114463699999</v>
      </c>
      <c r="D19" s="173">
        <v>176.3087264312</v>
      </c>
      <c r="E19" s="173">
        <v>67.179070854200006</v>
      </c>
      <c r="F19" s="173">
        <v>17.789820620533334</v>
      </c>
      <c r="G19" s="173">
        <f t="shared" ref="F19:G53" si="0">I19+K19+M19+O19</f>
        <v>91.46499670259999</v>
      </c>
      <c r="H19" s="173">
        <v>1.1767162</v>
      </c>
      <c r="I19" s="173">
        <v>1.1767162</v>
      </c>
      <c r="J19" s="173">
        <v>9.0021156232000017</v>
      </c>
      <c r="K19" s="173">
        <v>9.8093649000000003</v>
      </c>
      <c r="L19" s="173">
        <v>2.0972602973333334</v>
      </c>
      <c r="M19" s="173">
        <v>2.59417046</v>
      </c>
      <c r="N19" s="173">
        <v>5.5137285</v>
      </c>
      <c r="O19" s="174">
        <v>77.884745142599996</v>
      </c>
    </row>
    <row r="20" spans="1:15" ht="15" thickBot="1" x14ac:dyDescent="0.25">
      <c r="A20" s="139" t="s">
        <v>48</v>
      </c>
      <c r="B20" s="140" t="s">
        <v>219</v>
      </c>
      <c r="C20" s="175">
        <v>135.62444463700001</v>
      </c>
      <c r="D20" s="176">
        <v>150.79632643119999</v>
      </c>
      <c r="E20" s="176">
        <v>30.330870854200015</v>
      </c>
      <c r="F20" s="176">
        <v>17.78982062053333</v>
      </c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0</v>
      </c>
      <c r="E21" s="179">
        <v>0</v>
      </c>
      <c r="F21" s="179"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0</v>
      </c>
      <c r="E24" s="183">
        <v>0</v>
      </c>
      <c r="F24" s="183">
        <v>0</v>
      </c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0</v>
      </c>
      <c r="E27" s="183">
        <v>0</v>
      </c>
      <c r="F27" s="183"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0</v>
      </c>
      <c r="E28" s="183">
        <v>0</v>
      </c>
      <c r="F28" s="183"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0</v>
      </c>
      <c r="D30" s="183">
        <v>6.1831480772881537</v>
      </c>
      <c r="E30" s="183">
        <v>25.704127842542384</v>
      </c>
      <c r="F30" s="183">
        <v>0.2137672230508473</v>
      </c>
      <c r="G30" s="184">
        <f t="shared" si="0"/>
        <v>2.6118813220338977</v>
      </c>
      <c r="H30" s="184">
        <v>0</v>
      </c>
      <c r="I30" s="184">
        <v>0.99721711864406792</v>
      </c>
      <c r="J30" s="184">
        <v>0</v>
      </c>
      <c r="K30" s="184">
        <v>0.45115669491525368</v>
      </c>
      <c r="L30" s="184">
        <v>0</v>
      </c>
      <c r="M30" s="184">
        <v>1.1635075084745763</v>
      </c>
      <c r="N30" s="184"/>
      <c r="O30" s="185"/>
    </row>
    <row r="31" spans="1:15" ht="28.5" x14ac:dyDescent="0.2">
      <c r="A31" s="143" t="s">
        <v>235</v>
      </c>
      <c r="B31" s="144" t="s">
        <v>236</v>
      </c>
      <c r="C31" s="182">
        <v>0</v>
      </c>
      <c r="D31" s="183">
        <v>6.1831480772881537</v>
      </c>
      <c r="E31" s="183">
        <v>25.704127842542384</v>
      </c>
      <c r="F31" s="183">
        <v>0.2137672230508473</v>
      </c>
      <c r="G31" s="184">
        <f t="shared" si="0"/>
        <v>2.6118813220338977</v>
      </c>
      <c r="H31" s="184"/>
      <c r="I31" s="184">
        <v>0.99721711864406792</v>
      </c>
      <c r="J31" s="184"/>
      <c r="K31" s="184">
        <v>0.45115669491525368</v>
      </c>
      <c r="L31" s="184"/>
      <c r="M31" s="184">
        <v>1.1635075084745763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0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0</v>
      </c>
      <c r="D34" s="183">
        <v>1.1129666539118677</v>
      </c>
      <c r="E34" s="183">
        <v>4.626743011657628</v>
      </c>
      <c r="F34" s="183">
        <v>0.68747810014915345</v>
      </c>
      <c r="G34" s="183">
        <f t="shared" si="0"/>
        <v>0.47013863796610161</v>
      </c>
      <c r="H34" s="183"/>
      <c r="I34" s="183">
        <v>0.17949908135593223</v>
      </c>
      <c r="J34" s="183"/>
      <c r="K34" s="183">
        <v>8.1208205084745633E-2</v>
      </c>
      <c r="L34" s="183"/>
      <c r="M34" s="183">
        <v>0.20943135152542375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135.62444463700001</v>
      </c>
      <c r="D35" s="183">
        <v>143.50021169999999</v>
      </c>
      <c r="E35" s="183">
        <v>0</v>
      </c>
      <c r="F35" s="183">
        <f t="shared" si="0"/>
        <v>16.888575297333333</v>
      </c>
      <c r="G35" s="183">
        <f t="shared" si="0"/>
        <v>15.587999999999999</v>
      </c>
      <c r="H35" s="183">
        <v>0.96826219999999996</v>
      </c>
      <c r="I35" s="183"/>
      <c r="J35" s="183">
        <v>8.3093243000000001</v>
      </c>
      <c r="K35" s="183">
        <v>9.2769999999999992</v>
      </c>
      <c r="L35" s="183">
        <v>2.0972602973333334</v>
      </c>
      <c r="M35" s="183">
        <v>1.221231600000001</v>
      </c>
      <c r="N35" s="183">
        <v>5.5137285</v>
      </c>
      <c r="O35" s="186">
        <f>15.588-M35-K35</f>
        <v>5.0897683999999987</v>
      </c>
    </row>
    <row r="36" spans="1:15" x14ac:dyDescent="0.2">
      <c r="A36" s="143" t="s">
        <v>243</v>
      </c>
      <c r="B36" s="145" t="s">
        <v>244</v>
      </c>
      <c r="C36" s="182">
        <v>55.987204759999997</v>
      </c>
      <c r="D36" s="183">
        <v>143.50021169999999</v>
      </c>
      <c r="E36" s="183">
        <v>0</v>
      </c>
      <c r="F36" s="183">
        <v>0</v>
      </c>
      <c r="G36" s="183">
        <f t="shared" si="0"/>
        <v>0</v>
      </c>
      <c r="H36" s="183"/>
      <c r="I36" s="183"/>
      <c r="J36" s="183"/>
      <c r="K36" s="183"/>
      <c r="L36" s="183"/>
      <c r="M36" s="183"/>
      <c r="N36" s="183"/>
      <c r="O36" s="186"/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88.836699999999993</v>
      </c>
      <c r="D38" s="176">
        <v>25.512400000000003</v>
      </c>
      <c r="E38" s="176">
        <v>36.848199999999999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88.836699999999993</v>
      </c>
      <c r="D39" s="179">
        <v>25.512400000000003</v>
      </c>
      <c r="E39" s="179">
        <v>36.848199999999999</v>
      </c>
      <c r="F39" s="179">
        <v>0</v>
      </c>
      <c r="G39" s="180">
        <f t="shared" si="0"/>
        <v>0</v>
      </c>
      <c r="H39" s="180"/>
      <c r="I39" s="180"/>
      <c r="J39" s="180"/>
      <c r="K39" s="180"/>
      <c r="L39" s="180"/>
      <c r="M39" s="180"/>
      <c r="N39" s="180"/>
      <c r="O39" s="181"/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0</v>
      </c>
      <c r="D51" s="183">
        <v>0</v>
      </c>
      <c r="E51" s="183">
        <v>0</v>
      </c>
      <c r="F51" s="183">
        <v>0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0</v>
      </c>
      <c r="D52" s="183">
        <v>0</v>
      </c>
      <c r="E52" s="183">
        <v>0</v>
      </c>
      <c r="F52" s="183">
        <v>0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0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2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view="pageBreakPreview" topLeftCell="A15" zoomScale="60" zoomScaleNormal="110" workbookViewId="0">
      <pane xSplit="2" ySplit="5" topLeftCell="C20" activePane="bottomRight" state="frozen"/>
      <selection activeCell="G21" sqref="G21"/>
      <selection pane="topRight" activeCell="G21" sqref="G21"/>
      <selection pane="bottomLeft" activeCell="G21" sqref="G21"/>
      <selection pane="bottomRight" activeCell="J50" sqref="J50"/>
    </sheetView>
  </sheetViews>
  <sheetFormatPr defaultRowHeight="14.25" x14ac:dyDescent="0.2"/>
  <cols>
    <col min="1" max="1" width="9.28515625" style="117" bestFit="1" customWidth="1"/>
    <col min="2" max="2" width="62.85546875" style="117" customWidth="1"/>
    <col min="3" max="3" width="16.85546875" style="117" bestFit="1" customWidth="1"/>
    <col min="4" max="5" width="18" style="117" bestFit="1" customWidth="1"/>
    <col min="6" max="6" width="10.7109375" style="117" customWidth="1"/>
    <col min="7" max="7" width="13.42578125" style="117" customWidth="1"/>
    <col min="8" max="11" width="21" style="117" customWidth="1"/>
    <col min="12" max="12" width="12.85546875" style="117" customWidth="1"/>
    <col min="13" max="13" width="16" style="117" customWidth="1"/>
    <col min="14" max="14" width="12.5703125" style="117" customWidth="1"/>
    <col min="15" max="15" width="21.42578125" style="117" customWidth="1"/>
    <col min="16" max="16384" width="9.140625" style="117"/>
  </cols>
  <sheetData>
    <row r="1" spans="1:82" x14ac:dyDescent="0.2">
      <c r="M1" s="118"/>
      <c r="O1" s="119" t="s">
        <v>0</v>
      </c>
      <c r="P1" s="118"/>
      <c r="Q1" s="118"/>
      <c r="S1" s="118"/>
    </row>
    <row r="2" spans="1:82" x14ac:dyDescent="0.2">
      <c r="M2" s="118"/>
      <c r="O2" s="120" t="s">
        <v>1</v>
      </c>
      <c r="P2" s="118"/>
      <c r="Q2" s="118"/>
      <c r="S2" s="118"/>
    </row>
    <row r="3" spans="1:82" x14ac:dyDescent="0.2">
      <c r="M3" s="118"/>
      <c r="O3" s="120" t="s">
        <v>2</v>
      </c>
      <c r="P3" s="118"/>
      <c r="Q3" s="118"/>
      <c r="S3" s="118"/>
    </row>
    <row r="5" spans="1:82" ht="15" x14ac:dyDescent="0.25">
      <c r="A5" s="364" t="s">
        <v>310</v>
      </c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</row>
    <row r="7" spans="1:82" s="122" customFormat="1" ht="25.5" customHeight="1" x14ac:dyDescent="0.25">
      <c r="A7" s="365" t="s">
        <v>214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</row>
    <row r="8" spans="1:82" s="122" customFormat="1" ht="16.5" customHeight="1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</row>
    <row r="9" spans="1:82" s="125" customFormat="1" ht="15" x14ac:dyDescent="0.2">
      <c r="A9" s="366" t="s">
        <v>316</v>
      </c>
      <c r="B9" s="366"/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</row>
    <row r="10" spans="1:82" s="125" customFormat="1" ht="15" customHeight="1" x14ac:dyDescent="0.2">
      <c r="A10" s="367" t="s">
        <v>6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</row>
    <row r="11" spans="1:82" s="125" customFormat="1" ht="15" customHeight="1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</row>
    <row r="12" spans="1:82" s="125" customFormat="1" ht="15" customHeight="1" x14ac:dyDescent="0.2">
      <c r="A12" s="366" t="s">
        <v>315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</row>
    <row r="13" spans="1:82" s="125" customFormat="1" ht="15" customHeight="1" x14ac:dyDescent="0.2">
      <c r="A13" s="367" t="s">
        <v>215</v>
      </c>
      <c r="B13" s="367"/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</row>
    <row r="15" spans="1:82" ht="15.75" thickBot="1" x14ac:dyDescent="0.3">
      <c r="A15" s="128"/>
      <c r="B15" s="368"/>
      <c r="C15" s="368"/>
      <c r="D15" s="368"/>
    </row>
    <row r="16" spans="1:82" ht="63" customHeight="1" x14ac:dyDescent="0.2">
      <c r="A16" s="369" t="s">
        <v>216</v>
      </c>
      <c r="B16" s="371" t="s">
        <v>217</v>
      </c>
      <c r="C16" s="129">
        <v>2013</v>
      </c>
      <c r="D16" s="130">
        <v>2014</v>
      </c>
      <c r="E16" s="130">
        <v>2015</v>
      </c>
      <c r="F16" s="373">
        <v>2016</v>
      </c>
      <c r="G16" s="373"/>
      <c r="H16" s="373" t="s">
        <v>311</v>
      </c>
      <c r="I16" s="373"/>
      <c r="J16" s="373" t="s">
        <v>312</v>
      </c>
      <c r="K16" s="373"/>
      <c r="L16" s="373" t="s">
        <v>313</v>
      </c>
      <c r="M16" s="373"/>
      <c r="N16" s="373" t="s">
        <v>314</v>
      </c>
      <c r="O16" s="373"/>
    </row>
    <row r="17" spans="1:15" ht="65.25" customHeight="1" thickBot="1" x14ac:dyDescent="0.25">
      <c r="A17" s="370"/>
      <c r="B17" s="372"/>
      <c r="C17" s="131" t="s">
        <v>11</v>
      </c>
      <c r="D17" s="132" t="s">
        <v>11</v>
      </c>
      <c r="E17" s="132" t="s">
        <v>11</v>
      </c>
      <c r="F17" s="132" t="s">
        <v>12</v>
      </c>
      <c r="G17" s="132" t="s">
        <v>11</v>
      </c>
      <c r="H17" s="132" t="s">
        <v>12</v>
      </c>
      <c r="I17" s="132" t="s">
        <v>11</v>
      </c>
      <c r="J17" s="132" t="s">
        <v>12</v>
      </c>
      <c r="K17" s="132" t="s">
        <v>11</v>
      </c>
      <c r="L17" s="132" t="s">
        <v>12</v>
      </c>
      <c r="M17" s="132" t="s">
        <v>11</v>
      </c>
      <c r="N17" s="132" t="s">
        <v>12</v>
      </c>
      <c r="O17" s="132" t="s">
        <v>11</v>
      </c>
    </row>
    <row r="18" spans="1:15" ht="23.25" customHeight="1" thickBot="1" x14ac:dyDescent="0.25">
      <c r="A18" s="133">
        <v>1</v>
      </c>
      <c r="B18" s="134">
        <v>2</v>
      </c>
      <c r="C18" s="135">
        <v>4</v>
      </c>
      <c r="D18" s="136">
        <v>3</v>
      </c>
      <c r="E18" s="136">
        <v>4</v>
      </c>
      <c r="F18" s="136">
        <v>5</v>
      </c>
      <c r="G18" s="136">
        <v>6</v>
      </c>
      <c r="H18" s="136">
        <v>7</v>
      </c>
      <c r="I18" s="136">
        <v>8</v>
      </c>
      <c r="J18" s="136">
        <v>9</v>
      </c>
      <c r="K18" s="136">
        <v>10</v>
      </c>
      <c r="L18" s="136">
        <v>11</v>
      </c>
      <c r="M18" s="136">
        <v>12</v>
      </c>
      <c r="N18" s="136">
        <v>13</v>
      </c>
      <c r="O18" s="136">
        <v>14</v>
      </c>
    </row>
    <row r="19" spans="1:15" ht="30.75" thickBot="1" x14ac:dyDescent="0.25">
      <c r="A19" s="137"/>
      <c r="B19" s="138" t="s">
        <v>218</v>
      </c>
      <c r="C19" s="172">
        <v>325.31057090749999</v>
      </c>
      <c r="D19" s="173">
        <v>254.91802493930004</v>
      </c>
      <c r="E19" s="173">
        <v>381.43875555745012</v>
      </c>
      <c r="F19" s="173">
        <v>564.35634099632182</v>
      </c>
      <c r="G19" s="173">
        <f t="shared" ref="F19:G53" si="0">I19+K19+M19+O19</f>
        <v>533.01010235749993</v>
      </c>
      <c r="H19" s="173">
        <v>98.417957361799978</v>
      </c>
      <c r="I19" s="173">
        <v>98.606942799999999</v>
      </c>
      <c r="J19" s="173">
        <v>16.809335865999998</v>
      </c>
      <c r="K19" s="173">
        <v>16.757792089999999</v>
      </c>
      <c r="L19" s="173">
        <v>323.607169985322</v>
      </c>
      <c r="M19" s="173">
        <v>354.44598329249993</v>
      </c>
      <c r="N19" s="173">
        <v>125.5218777831999</v>
      </c>
      <c r="O19" s="174">
        <v>63.199384175000006</v>
      </c>
    </row>
    <row r="20" spans="1:15" ht="15" thickBot="1" x14ac:dyDescent="0.25">
      <c r="A20" s="139" t="s">
        <v>48</v>
      </c>
      <c r="B20" s="140" t="s">
        <v>219</v>
      </c>
      <c r="C20" s="175">
        <v>307.20487090749998</v>
      </c>
      <c r="D20" s="176">
        <v>109.1271249393</v>
      </c>
      <c r="E20" s="176">
        <v>317.86605555745012</v>
      </c>
      <c r="F20" s="176">
        <v>564.35634099632182</v>
      </c>
      <c r="G20" s="176">
        <f t="shared" si="0"/>
        <v>0</v>
      </c>
      <c r="H20" s="176"/>
      <c r="I20" s="176"/>
      <c r="J20" s="176"/>
      <c r="K20" s="176"/>
      <c r="L20" s="176"/>
      <c r="M20" s="176"/>
      <c r="N20" s="176"/>
      <c r="O20" s="177"/>
    </row>
    <row r="21" spans="1:15" x14ac:dyDescent="0.2">
      <c r="A21" s="141" t="s">
        <v>45</v>
      </c>
      <c r="B21" s="142" t="s">
        <v>220</v>
      </c>
      <c r="C21" s="178">
        <v>0</v>
      </c>
      <c r="D21" s="179">
        <v>0</v>
      </c>
      <c r="E21" s="179">
        <v>0</v>
      </c>
      <c r="F21" s="179">
        <v>0</v>
      </c>
      <c r="G21" s="180">
        <f t="shared" si="0"/>
        <v>0</v>
      </c>
      <c r="H21" s="180"/>
      <c r="I21" s="180"/>
      <c r="J21" s="180"/>
      <c r="K21" s="180"/>
      <c r="L21" s="180"/>
      <c r="M21" s="180"/>
      <c r="N21" s="180"/>
      <c r="O21" s="181"/>
    </row>
    <row r="22" spans="1:15" ht="28.5" x14ac:dyDescent="0.2">
      <c r="A22" s="143" t="s">
        <v>221</v>
      </c>
      <c r="B22" s="144" t="s">
        <v>222</v>
      </c>
      <c r="C22" s="182">
        <v>0</v>
      </c>
      <c r="D22" s="183">
        <v>0</v>
      </c>
      <c r="E22" s="183">
        <v>0</v>
      </c>
      <c r="F22" s="183">
        <v>0</v>
      </c>
      <c r="G22" s="184">
        <f t="shared" si="0"/>
        <v>0</v>
      </c>
      <c r="H22" s="184"/>
      <c r="I22" s="184"/>
      <c r="J22" s="184"/>
      <c r="K22" s="184"/>
      <c r="L22" s="184"/>
      <c r="M22" s="184"/>
      <c r="N22" s="184"/>
      <c r="O22" s="185"/>
    </row>
    <row r="23" spans="1:15" x14ac:dyDescent="0.2">
      <c r="A23" s="143" t="s">
        <v>223</v>
      </c>
      <c r="B23" s="145" t="s">
        <v>224</v>
      </c>
      <c r="C23" s="182"/>
      <c r="D23" s="183"/>
      <c r="E23" s="183"/>
      <c r="F23" s="183"/>
      <c r="G23" s="184">
        <f t="shared" si="0"/>
        <v>0</v>
      </c>
      <c r="H23" s="184"/>
      <c r="I23" s="184"/>
      <c r="J23" s="184"/>
      <c r="K23" s="184"/>
      <c r="L23" s="184"/>
      <c r="M23" s="184"/>
      <c r="N23" s="184"/>
      <c r="O23" s="185"/>
    </row>
    <row r="24" spans="1:15" x14ac:dyDescent="0.2">
      <c r="A24" s="143" t="s">
        <v>225</v>
      </c>
      <c r="B24" s="144" t="s">
        <v>226</v>
      </c>
      <c r="C24" s="182">
        <v>0</v>
      </c>
      <c r="D24" s="183">
        <v>0</v>
      </c>
      <c r="E24" s="183">
        <v>0</v>
      </c>
      <c r="F24" s="183">
        <v>0</v>
      </c>
      <c r="G24" s="184">
        <f t="shared" si="0"/>
        <v>0</v>
      </c>
      <c r="H24" s="184"/>
      <c r="I24" s="184"/>
      <c r="J24" s="184"/>
      <c r="K24" s="184"/>
      <c r="L24" s="184"/>
      <c r="M24" s="184"/>
      <c r="N24" s="184"/>
      <c r="O24" s="185"/>
    </row>
    <row r="25" spans="1:15" x14ac:dyDescent="0.2">
      <c r="A25" s="143" t="s">
        <v>227</v>
      </c>
      <c r="B25" s="145" t="s">
        <v>228</v>
      </c>
      <c r="C25" s="182"/>
      <c r="D25" s="183"/>
      <c r="E25" s="183"/>
      <c r="F25" s="183"/>
      <c r="G25" s="184">
        <f t="shared" si="0"/>
        <v>0</v>
      </c>
      <c r="H25" s="184"/>
      <c r="I25" s="184"/>
      <c r="J25" s="184"/>
      <c r="K25" s="184"/>
      <c r="L25" s="184"/>
      <c r="M25" s="184"/>
      <c r="N25" s="184"/>
      <c r="O25" s="185"/>
    </row>
    <row r="26" spans="1:15" x14ac:dyDescent="0.2">
      <c r="A26" s="143"/>
      <c r="B26" s="146" t="s">
        <v>229</v>
      </c>
      <c r="C26" s="182"/>
      <c r="D26" s="183"/>
      <c r="E26" s="183"/>
      <c r="F26" s="183"/>
      <c r="G26" s="184">
        <f t="shared" si="0"/>
        <v>0</v>
      </c>
      <c r="H26" s="184"/>
      <c r="I26" s="184"/>
      <c r="J26" s="184"/>
      <c r="K26" s="184"/>
      <c r="L26" s="184"/>
      <c r="M26" s="184"/>
      <c r="N26" s="184"/>
      <c r="O26" s="185"/>
    </row>
    <row r="27" spans="1:15" x14ac:dyDescent="0.2">
      <c r="A27" s="143" t="s">
        <v>230</v>
      </c>
      <c r="B27" s="145" t="s">
        <v>231</v>
      </c>
      <c r="C27" s="182">
        <v>0</v>
      </c>
      <c r="D27" s="183">
        <v>0</v>
      </c>
      <c r="E27" s="183">
        <v>0</v>
      </c>
      <c r="F27" s="183">
        <v>0</v>
      </c>
      <c r="G27" s="184">
        <f t="shared" si="0"/>
        <v>0</v>
      </c>
      <c r="H27" s="184"/>
      <c r="I27" s="184"/>
      <c r="J27" s="184"/>
      <c r="K27" s="184"/>
      <c r="L27" s="184"/>
      <c r="M27" s="184"/>
      <c r="N27" s="184"/>
      <c r="O27" s="185"/>
    </row>
    <row r="28" spans="1:15" x14ac:dyDescent="0.2">
      <c r="A28" s="143"/>
      <c r="B28" s="146" t="s">
        <v>229</v>
      </c>
      <c r="C28" s="182">
        <v>0</v>
      </c>
      <c r="D28" s="183">
        <v>0</v>
      </c>
      <c r="E28" s="183">
        <v>0</v>
      </c>
      <c r="F28" s="183">
        <v>0</v>
      </c>
      <c r="G28" s="184">
        <f t="shared" si="0"/>
        <v>0</v>
      </c>
      <c r="H28" s="184"/>
      <c r="I28" s="184"/>
      <c r="J28" s="184"/>
      <c r="K28" s="184"/>
      <c r="L28" s="184"/>
      <c r="M28" s="184"/>
      <c r="N28" s="184"/>
      <c r="O28" s="185"/>
    </row>
    <row r="29" spans="1:15" x14ac:dyDescent="0.2">
      <c r="A29" s="143" t="s">
        <v>232</v>
      </c>
      <c r="B29" s="145" t="s">
        <v>233</v>
      </c>
      <c r="C29" s="182">
        <v>0</v>
      </c>
      <c r="D29" s="183">
        <v>0</v>
      </c>
      <c r="E29" s="183">
        <v>0</v>
      </c>
      <c r="F29" s="183">
        <v>0</v>
      </c>
      <c r="G29" s="184">
        <f t="shared" si="0"/>
        <v>0</v>
      </c>
      <c r="H29" s="184"/>
      <c r="I29" s="184"/>
      <c r="J29" s="184"/>
      <c r="K29" s="184"/>
      <c r="L29" s="184"/>
      <c r="M29" s="184"/>
      <c r="N29" s="184"/>
      <c r="O29" s="185"/>
    </row>
    <row r="30" spans="1:15" x14ac:dyDescent="0.2">
      <c r="A30" s="143" t="s">
        <v>46</v>
      </c>
      <c r="B30" s="145" t="s">
        <v>234</v>
      </c>
      <c r="C30" s="182">
        <v>0</v>
      </c>
      <c r="D30" s="183">
        <v>92.480614355338986</v>
      </c>
      <c r="E30" s="183">
        <v>258.27302539341503</v>
      </c>
      <c r="F30" s="183">
        <v>79.350986912881197</v>
      </c>
      <c r="G30" s="184">
        <f t="shared" si="0"/>
        <v>68.296213993644045</v>
      </c>
      <c r="H30" s="184">
        <v>0</v>
      </c>
      <c r="I30" s="184">
        <v>83.565205762711884</v>
      </c>
      <c r="J30" s="184">
        <v>0</v>
      </c>
      <c r="K30" s="184">
        <v>-73.970691449152582</v>
      </c>
      <c r="L30" s="184">
        <v>0</v>
      </c>
      <c r="M30" s="184">
        <v>58.701699680084737</v>
      </c>
      <c r="N30" s="184">
        <v>0</v>
      </c>
      <c r="O30" s="185">
        <v>0</v>
      </c>
    </row>
    <row r="31" spans="1:15" ht="28.5" x14ac:dyDescent="0.2">
      <c r="A31" s="143" t="s">
        <v>235</v>
      </c>
      <c r="B31" s="144" t="s">
        <v>236</v>
      </c>
      <c r="C31" s="182">
        <v>0</v>
      </c>
      <c r="D31" s="183">
        <v>92.480614355338986</v>
      </c>
      <c r="E31" s="183">
        <v>258.27302539341503</v>
      </c>
      <c r="F31" s="183">
        <v>0</v>
      </c>
      <c r="G31" s="184">
        <f t="shared" si="0"/>
        <v>68.296213993644045</v>
      </c>
      <c r="H31" s="184"/>
      <c r="I31" s="184">
        <v>83.565205762711884</v>
      </c>
      <c r="J31" s="184"/>
      <c r="K31" s="184">
        <v>-73.970691449152582</v>
      </c>
      <c r="L31" s="184"/>
      <c r="M31" s="184">
        <v>58.701699680084737</v>
      </c>
      <c r="N31" s="184"/>
      <c r="O31" s="185"/>
    </row>
    <row r="32" spans="1:15" x14ac:dyDescent="0.2">
      <c r="A32" s="143" t="s">
        <v>237</v>
      </c>
      <c r="B32" s="145" t="s">
        <v>238</v>
      </c>
      <c r="C32" s="182"/>
      <c r="D32" s="183"/>
      <c r="E32" s="183"/>
      <c r="F32" s="183">
        <v>79.350986912881197</v>
      </c>
      <c r="G32" s="184">
        <f t="shared" si="0"/>
        <v>0</v>
      </c>
      <c r="H32" s="184"/>
      <c r="I32" s="184"/>
      <c r="J32" s="184"/>
      <c r="K32" s="184"/>
      <c r="L32" s="184"/>
      <c r="M32" s="184"/>
      <c r="N32" s="184"/>
      <c r="O32" s="185"/>
    </row>
    <row r="33" spans="1:15" x14ac:dyDescent="0.2">
      <c r="A33" s="143" t="s">
        <v>239</v>
      </c>
      <c r="B33" s="145" t="s">
        <v>240</v>
      </c>
      <c r="C33" s="182"/>
      <c r="D33" s="183"/>
      <c r="E33" s="183"/>
      <c r="F33" s="183">
        <v>0</v>
      </c>
      <c r="G33" s="183">
        <f t="shared" si="0"/>
        <v>0</v>
      </c>
      <c r="H33" s="183"/>
      <c r="I33" s="183"/>
      <c r="J33" s="183"/>
      <c r="K33" s="183"/>
      <c r="L33" s="183"/>
      <c r="M33" s="183"/>
      <c r="N33" s="183"/>
      <c r="O33" s="186"/>
    </row>
    <row r="34" spans="1:15" x14ac:dyDescent="0.2">
      <c r="A34" s="143" t="s">
        <v>49</v>
      </c>
      <c r="B34" s="145" t="s">
        <v>241</v>
      </c>
      <c r="C34" s="182">
        <v>0</v>
      </c>
      <c r="D34" s="183">
        <v>16.646510583961014</v>
      </c>
      <c r="E34" s="183">
        <v>46.489144570814702</v>
      </c>
      <c r="F34" s="183">
        <v>14.283177644318615</v>
      </c>
      <c r="G34" s="183">
        <f t="shared" si="0"/>
        <v>12.293318518855926</v>
      </c>
      <c r="H34" s="183"/>
      <c r="I34" s="183">
        <v>15.041737037288138</v>
      </c>
      <c r="J34" s="183"/>
      <c r="K34" s="183">
        <v>-13.314724460847463</v>
      </c>
      <c r="L34" s="183"/>
      <c r="M34" s="183">
        <v>10.566305942415251</v>
      </c>
      <c r="N34" s="183"/>
      <c r="O34" s="186"/>
    </row>
    <row r="35" spans="1:15" x14ac:dyDescent="0.2">
      <c r="A35" s="143" t="s">
        <v>95</v>
      </c>
      <c r="B35" s="145" t="s">
        <v>242</v>
      </c>
      <c r="C35" s="182">
        <v>307.20487090749998</v>
      </c>
      <c r="D35" s="183">
        <v>0</v>
      </c>
      <c r="E35" s="183">
        <v>13.103885593220339</v>
      </c>
      <c r="F35" s="183">
        <f t="shared" si="0"/>
        <v>470.72219777912215</v>
      </c>
      <c r="G35" s="183">
        <f t="shared" si="0"/>
        <v>389.22118675000002</v>
      </c>
      <c r="H35" s="183">
        <f>60.405208+34.4391654</f>
        <v>94.844373399999995</v>
      </c>
      <c r="I35" s="183">
        <v>0</v>
      </c>
      <c r="J35" s="183">
        <v>9.1992382999999993</v>
      </c>
      <c r="K35" s="183">
        <v>104.04320799999999</v>
      </c>
      <c r="L35" s="183">
        <f>L36+70.8719290831221+24.959005056</f>
        <v>285.26438110912216</v>
      </c>
      <c r="M35" s="183">
        <v>285.17797767000008</v>
      </c>
      <c r="N35" s="183">
        <f>N36+0.1905386</f>
        <v>81.41420497</v>
      </c>
      <c r="O35" s="186">
        <f>389.22118675-M35-K35-I35</f>
        <v>1.0799999472510535E-6</v>
      </c>
    </row>
    <row r="36" spans="1:15" x14ac:dyDescent="0.2">
      <c r="A36" s="143" t="s">
        <v>243</v>
      </c>
      <c r="B36" s="145" t="s">
        <v>244</v>
      </c>
      <c r="C36" s="182">
        <v>21.18682128</v>
      </c>
      <c r="D36" s="183">
        <v>0</v>
      </c>
      <c r="E36" s="183">
        <v>0</v>
      </c>
      <c r="F36" s="183">
        <f t="shared" si="0"/>
        <v>270.65711334000002</v>
      </c>
      <c r="G36" s="183">
        <f t="shared" si="0"/>
        <v>189.43344697000001</v>
      </c>
      <c r="H36" s="183"/>
      <c r="I36" s="183"/>
      <c r="J36" s="183"/>
      <c r="K36" s="183"/>
      <c r="L36" s="183">
        <v>189.43344697000001</v>
      </c>
      <c r="M36" s="183">
        <v>189.43344697000001</v>
      </c>
      <c r="N36" s="183">
        <v>81.223666370000004</v>
      </c>
      <c r="O36" s="186">
        <f>189.43344697-M36</f>
        <v>0</v>
      </c>
    </row>
    <row r="37" spans="1:15" ht="15" thickBot="1" x14ac:dyDescent="0.25">
      <c r="A37" s="147" t="s">
        <v>245</v>
      </c>
      <c r="B37" s="148" t="s">
        <v>246</v>
      </c>
      <c r="C37" s="187"/>
      <c r="D37" s="188"/>
      <c r="E37" s="188"/>
      <c r="F37" s="188"/>
      <c r="G37" s="189">
        <f t="shared" si="0"/>
        <v>0</v>
      </c>
      <c r="H37" s="189"/>
      <c r="I37" s="189"/>
      <c r="J37" s="189"/>
      <c r="K37" s="189"/>
      <c r="L37" s="189"/>
      <c r="M37" s="189"/>
      <c r="N37" s="189"/>
      <c r="O37" s="190"/>
    </row>
    <row r="38" spans="1:15" ht="15" thickBot="1" x14ac:dyDescent="0.25">
      <c r="A38" s="139" t="s">
        <v>50</v>
      </c>
      <c r="B38" s="140" t="s">
        <v>247</v>
      </c>
      <c r="C38" s="175">
        <v>18.105700000000002</v>
      </c>
      <c r="D38" s="176">
        <v>145.79090000000002</v>
      </c>
      <c r="E38" s="176">
        <v>63.572699999999998</v>
      </c>
      <c r="F38" s="176">
        <v>0</v>
      </c>
      <c r="G38" s="191">
        <f t="shared" si="0"/>
        <v>0</v>
      </c>
      <c r="H38" s="191"/>
      <c r="I38" s="191"/>
      <c r="J38" s="191"/>
      <c r="K38" s="191"/>
      <c r="L38" s="191"/>
      <c r="M38" s="191"/>
      <c r="N38" s="191"/>
      <c r="O38" s="192"/>
    </row>
    <row r="39" spans="1:15" x14ac:dyDescent="0.2">
      <c r="A39" s="141" t="s">
        <v>51</v>
      </c>
      <c r="B39" s="142" t="s">
        <v>248</v>
      </c>
      <c r="C39" s="178">
        <v>18.105700000000002</v>
      </c>
      <c r="D39" s="179">
        <v>145.79090000000002</v>
      </c>
      <c r="E39" s="179">
        <v>63.572699999999998</v>
      </c>
      <c r="F39" s="179">
        <v>0</v>
      </c>
      <c r="G39" s="180">
        <f t="shared" si="0"/>
        <v>7.4982499999999996</v>
      </c>
      <c r="H39" s="180"/>
      <c r="I39" s="180"/>
      <c r="J39" s="180"/>
      <c r="K39" s="180"/>
      <c r="L39" s="180"/>
      <c r="M39" s="180"/>
      <c r="N39" s="180"/>
      <c r="O39" s="181">
        <v>7.4982499999999996</v>
      </c>
    </row>
    <row r="40" spans="1:15" x14ac:dyDescent="0.2">
      <c r="A40" s="143" t="s">
        <v>52</v>
      </c>
      <c r="B40" s="145" t="s">
        <v>249</v>
      </c>
      <c r="C40" s="182"/>
      <c r="D40" s="183"/>
      <c r="E40" s="183"/>
      <c r="F40" s="183"/>
      <c r="G40" s="184">
        <f t="shared" si="0"/>
        <v>0</v>
      </c>
      <c r="H40" s="184"/>
      <c r="I40" s="184"/>
      <c r="J40" s="184"/>
      <c r="K40" s="184"/>
      <c r="L40" s="184"/>
      <c r="M40" s="184"/>
      <c r="N40" s="184"/>
      <c r="O40" s="185"/>
    </row>
    <row r="41" spans="1:15" x14ac:dyDescent="0.2">
      <c r="A41" s="143" t="s">
        <v>64</v>
      </c>
      <c r="B41" s="145" t="s">
        <v>250</v>
      </c>
      <c r="C41" s="182"/>
      <c r="D41" s="183"/>
      <c r="E41" s="183"/>
      <c r="F41" s="183"/>
      <c r="G41" s="184">
        <f t="shared" si="0"/>
        <v>0</v>
      </c>
      <c r="H41" s="184"/>
      <c r="I41" s="184"/>
      <c r="J41" s="184"/>
      <c r="K41" s="184"/>
      <c r="L41" s="184"/>
      <c r="M41" s="184"/>
      <c r="N41" s="184"/>
      <c r="O41" s="185"/>
    </row>
    <row r="42" spans="1:15" x14ac:dyDescent="0.2">
      <c r="A42" s="143" t="s">
        <v>135</v>
      </c>
      <c r="B42" s="145" t="s">
        <v>251</v>
      </c>
      <c r="C42" s="182">
        <v>0</v>
      </c>
      <c r="D42" s="183">
        <v>0</v>
      </c>
      <c r="E42" s="183">
        <v>0</v>
      </c>
      <c r="F42" s="183">
        <v>0</v>
      </c>
      <c r="G42" s="184">
        <f t="shared" si="0"/>
        <v>0</v>
      </c>
      <c r="H42" s="184"/>
      <c r="I42" s="184"/>
      <c r="J42" s="184"/>
      <c r="K42" s="184"/>
      <c r="L42" s="184"/>
      <c r="M42" s="184"/>
      <c r="N42" s="184"/>
      <c r="O42" s="185"/>
    </row>
    <row r="43" spans="1:15" x14ac:dyDescent="0.2">
      <c r="A43" s="143"/>
      <c r="B43" s="145" t="s">
        <v>252</v>
      </c>
      <c r="C43" s="182"/>
      <c r="D43" s="183"/>
      <c r="E43" s="183"/>
      <c r="F43" s="183"/>
      <c r="G43" s="184">
        <f t="shared" si="0"/>
        <v>0</v>
      </c>
      <c r="H43" s="184"/>
      <c r="I43" s="184"/>
      <c r="J43" s="184"/>
      <c r="K43" s="184"/>
      <c r="L43" s="184"/>
      <c r="M43" s="184"/>
      <c r="N43" s="184"/>
      <c r="O43" s="185"/>
    </row>
    <row r="44" spans="1:15" ht="28.5" x14ac:dyDescent="0.2">
      <c r="A44" s="143"/>
      <c r="B44" s="149" t="s">
        <v>253</v>
      </c>
      <c r="C44" s="182"/>
      <c r="D44" s="183"/>
      <c r="E44" s="183"/>
      <c r="F44" s="183"/>
      <c r="G44" s="184">
        <f t="shared" si="0"/>
        <v>0</v>
      </c>
      <c r="H44" s="184"/>
      <c r="I44" s="184"/>
      <c r="J44" s="184"/>
      <c r="K44" s="184"/>
      <c r="L44" s="184"/>
      <c r="M44" s="184"/>
      <c r="N44" s="184"/>
      <c r="O44" s="185"/>
    </row>
    <row r="45" spans="1:15" ht="28.5" x14ac:dyDescent="0.2">
      <c r="A45" s="143"/>
      <c r="B45" s="149" t="s">
        <v>254</v>
      </c>
      <c r="C45" s="182"/>
      <c r="D45" s="183"/>
      <c r="E45" s="183"/>
      <c r="F45" s="183"/>
      <c r="G45" s="184">
        <f t="shared" si="0"/>
        <v>0</v>
      </c>
      <c r="H45" s="184"/>
      <c r="I45" s="184"/>
      <c r="J45" s="184"/>
      <c r="K45" s="184"/>
      <c r="L45" s="184"/>
      <c r="M45" s="184"/>
      <c r="N45" s="184"/>
      <c r="O45" s="185"/>
    </row>
    <row r="46" spans="1:15" ht="28.5" x14ac:dyDescent="0.2">
      <c r="A46" s="143"/>
      <c r="B46" s="149" t="s">
        <v>255</v>
      </c>
      <c r="C46" s="182"/>
      <c r="D46" s="183"/>
      <c r="E46" s="183"/>
      <c r="F46" s="183"/>
      <c r="G46" s="184">
        <f t="shared" si="0"/>
        <v>0</v>
      </c>
      <c r="H46" s="184"/>
      <c r="I46" s="184"/>
      <c r="J46" s="184"/>
      <c r="K46" s="184"/>
      <c r="L46" s="184"/>
      <c r="M46" s="184"/>
      <c r="N46" s="184"/>
      <c r="O46" s="185"/>
    </row>
    <row r="47" spans="1:15" x14ac:dyDescent="0.2">
      <c r="A47" s="143" t="s">
        <v>136</v>
      </c>
      <c r="B47" s="145" t="s">
        <v>256</v>
      </c>
      <c r="C47" s="182"/>
      <c r="D47" s="183"/>
      <c r="E47" s="183"/>
      <c r="F47" s="183"/>
      <c r="G47" s="184">
        <f t="shared" si="0"/>
        <v>0</v>
      </c>
      <c r="H47" s="184"/>
      <c r="I47" s="184"/>
      <c r="J47" s="184"/>
      <c r="K47" s="184"/>
      <c r="L47" s="184"/>
      <c r="M47" s="184"/>
      <c r="N47" s="184"/>
      <c r="O47" s="185"/>
    </row>
    <row r="48" spans="1:15" x14ac:dyDescent="0.2">
      <c r="A48" s="143" t="s">
        <v>137</v>
      </c>
      <c r="B48" s="145" t="s">
        <v>257</v>
      </c>
      <c r="C48" s="182"/>
      <c r="D48" s="183"/>
      <c r="E48" s="183"/>
      <c r="F48" s="183"/>
      <c r="G48" s="184">
        <f t="shared" si="0"/>
        <v>0</v>
      </c>
      <c r="H48" s="184"/>
      <c r="I48" s="184"/>
      <c r="J48" s="184"/>
      <c r="K48" s="184"/>
      <c r="L48" s="184"/>
      <c r="M48" s="184"/>
      <c r="N48" s="184"/>
      <c r="O48" s="185"/>
    </row>
    <row r="49" spans="1:15" ht="15" thickBot="1" x14ac:dyDescent="0.25">
      <c r="A49" s="147" t="s">
        <v>138</v>
      </c>
      <c r="B49" s="148" t="s">
        <v>258</v>
      </c>
      <c r="C49" s="187">
        <v>0</v>
      </c>
      <c r="D49" s="188">
        <v>0</v>
      </c>
      <c r="E49" s="188">
        <v>0</v>
      </c>
      <c r="F49" s="188">
        <v>0</v>
      </c>
      <c r="G49" s="189">
        <f t="shared" si="0"/>
        <v>0</v>
      </c>
      <c r="H49" s="189"/>
      <c r="I49" s="189"/>
      <c r="J49" s="189"/>
      <c r="K49" s="189"/>
      <c r="L49" s="189"/>
      <c r="M49" s="189"/>
      <c r="N49" s="189"/>
      <c r="O49" s="190"/>
    </row>
    <row r="50" spans="1:15" ht="28.5" x14ac:dyDescent="0.2">
      <c r="A50" s="150"/>
      <c r="B50" s="151" t="s">
        <v>259</v>
      </c>
      <c r="C50" s="193">
        <v>0</v>
      </c>
      <c r="D50" s="194">
        <v>0</v>
      </c>
      <c r="E50" s="194">
        <v>0</v>
      </c>
      <c r="F50" s="194">
        <v>0</v>
      </c>
      <c r="G50" s="195">
        <f t="shared" si="0"/>
        <v>0</v>
      </c>
      <c r="H50" s="195"/>
      <c r="I50" s="195"/>
      <c r="J50" s="195"/>
      <c r="K50" s="195"/>
      <c r="L50" s="195"/>
      <c r="M50" s="195"/>
      <c r="N50" s="195"/>
      <c r="O50" s="196"/>
    </row>
    <row r="51" spans="1:15" ht="28.5" x14ac:dyDescent="0.2">
      <c r="A51" s="152"/>
      <c r="B51" s="153" t="s">
        <v>260</v>
      </c>
      <c r="C51" s="182">
        <v>0</v>
      </c>
      <c r="D51" s="183">
        <v>0</v>
      </c>
      <c r="E51" s="183">
        <v>0</v>
      </c>
      <c r="F51" s="183">
        <v>0</v>
      </c>
      <c r="G51" s="184">
        <f t="shared" si="0"/>
        <v>0</v>
      </c>
      <c r="H51" s="184"/>
      <c r="I51" s="184"/>
      <c r="J51" s="184"/>
      <c r="K51" s="184"/>
      <c r="L51" s="184"/>
      <c r="M51" s="184"/>
      <c r="N51" s="184"/>
      <c r="O51" s="185"/>
    </row>
    <row r="52" spans="1:15" ht="28.5" x14ac:dyDescent="0.2">
      <c r="A52" s="152"/>
      <c r="B52" s="153" t="s">
        <v>261</v>
      </c>
      <c r="C52" s="182">
        <v>0</v>
      </c>
      <c r="D52" s="183">
        <v>0</v>
      </c>
      <c r="E52" s="183">
        <v>0</v>
      </c>
      <c r="F52" s="183">
        <v>0</v>
      </c>
      <c r="G52" s="184">
        <f t="shared" si="0"/>
        <v>0</v>
      </c>
      <c r="H52" s="184"/>
      <c r="I52" s="184"/>
      <c r="J52" s="184"/>
      <c r="K52" s="184"/>
      <c r="L52" s="184"/>
      <c r="M52" s="184"/>
      <c r="N52" s="184"/>
      <c r="O52" s="185"/>
    </row>
    <row r="53" spans="1:15" x14ac:dyDescent="0.2">
      <c r="A53" s="154"/>
      <c r="B53" s="155" t="s">
        <v>262</v>
      </c>
      <c r="C53" s="187">
        <v>0</v>
      </c>
      <c r="D53" s="188">
        <v>0</v>
      </c>
      <c r="E53" s="188">
        <v>0</v>
      </c>
      <c r="F53" s="188">
        <v>0</v>
      </c>
      <c r="G53" s="189">
        <f t="shared" si="0"/>
        <v>0</v>
      </c>
      <c r="H53" s="189"/>
      <c r="I53" s="189"/>
      <c r="J53" s="189"/>
      <c r="K53" s="189"/>
      <c r="L53" s="189"/>
      <c r="M53" s="189"/>
      <c r="N53" s="189"/>
      <c r="O53" s="190"/>
    </row>
    <row r="54" spans="1:15" x14ac:dyDescent="0.2">
      <c r="A54" s="156"/>
      <c r="B54" s="157" t="s">
        <v>15</v>
      </c>
      <c r="C54" s="197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200"/>
    </row>
    <row r="55" spans="1:15" ht="91.5" customHeight="1" x14ac:dyDescent="0.2">
      <c r="A55" s="156"/>
      <c r="B55" s="157" t="s">
        <v>306</v>
      </c>
      <c r="C55" s="197"/>
      <c r="D55" s="198"/>
      <c r="E55" s="198"/>
      <c r="F55" s="198"/>
      <c r="G55" s="199"/>
      <c r="H55" s="199"/>
      <c r="I55" s="199"/>
      <c r="J55" s="199"/>
      <c r="K55" s="199"/>
      <c r="L55" s="199"/>
      <c r="M55" s="199"/>
      <c r="N55" s="199"/>
      <c r="O55" s="200"/>
    </row>
    <row r="56" spans="1:15" x14ac:dyDescent="0.2">
      <c r="A56" s="156"/>
      <c r="B56" s="157" t="s">
        <v>307</v>
      </c>
      <c r="C56" s="197"/>
      <c r="D56" s="198"/>
      <c r="E56" s="198"/>
      <c r="F56" s="198"/>
      <c r="G56" s="199"/>
      <c r="H56" s="199"/>
      <c r="I56" s="199"/>
      <c r="J56" s="199"/>
      <c r="K56" s="199"/>
      <c r="L56" s="199"/>
      <c r="M56" s="199"/>
      <c r="N56" s="199"/>
      <c r="O56" s="200"/>
    </row>
    <row r="57" spans="1:15" x14ac:dyDescent="0.2">
      <c r="A57" s="156"/>
      <c r="B57" s="157" t="s">
        <v>308</v>
      </c>
      <c r="C57" s="197"/>
      <c r="D57" s="198"/>
      <c r="E57" s="198"/>
      <c r="F57" s="198"/>
      <c r="G57" s="199"/>
      <c r="H57" s="199"/>
      <c r="I57" s="199"/>
      <c r="J57" s="199"/>
      <c r="K57" s="199"/>
      <c r="L57" s="199"/>
      <c r="M57" s="199"/>
      <c r="N57" s="199"/>
      <c r="O57" s="200"/>
    </row>
    <row r="58" spans="1:15" ht="15" thickBot="1" x14ac:dyDescent="0.25">
      <c r="A58" s="158"/>
      <c r="B58" s="159" t="s">
        <v>309</v>
      </c>
      <c r="C58" s="201"/>
      <c r="D58" s="202"/>
      <c r="E58" s="202"/>
      <c r="F58" s="202"/>
      <c r="G58" s="203"/>
      <c r="H58" s="203"/>
      <c r="I58" s="203"/>
      <c r="J58" s="203"/>
      <c r="K58" s="203"/>
      <c r="L58" s="203"/>
      <c r="M58" s="203"/>
      <c r="N58" s="203"/>
      <c r="O58" s="204"/>
    </row>
    <row r="59" spans="1:15" x14ac:dyDescent="0.2">
      <c r="A59" s="164"/>
      <c r="B59" s="165"/>
      <c r="C59" s="165"/>
      <c r="D59" s="165"/>
      <c r="E59" s="165"/>
      <c r="F59" s="165"/>
      <c r="G59" s="164"/>
      <c r="H59" s="164"/>
      <c r="I59" s="164"/>
      <c r="J59" s="164"/>
      <c r="K59" s="164"/>
      <c r="L59" s="164"/>
      <c r="M59" s="164"/>
      <c r="N59" s="164"/>
      <c r="O59" s="164"/>
    </row>
    <row r="60" spans="1:15" ht="15.75" customHeight="1" x14ac:dyDescent="0.2">
      <c r="A60" s="166"/>
      <c r="B60" s="167"/>
      <c r="C60" s="167"/>
      <c r="D60" s="167"/>
      <c r="E60" s="167"/>
      <c r="F60" s="167"/>
    </row>
    <row r="61" spans="1:15" x14ac:dyDescent="0.2">
      <c r="A61" s="166"/>
    </row>
    <row r="62" spans="1:15" x14ac:dyDescent="0.2">
      <c r="A62" s="166"/>
    </row>
    <row r="63" spans="1:15" ht="15" x14ac:dyDescent="0.2">
      <c r="A63" s="168"/>
      <c r="B63" s="168"/>
      <c r="C63" s="168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15" x14ac:dyDescent="0.2">
      <c r="A64" s="166"/>
    </row>
    <row r="65" spans="1:15" ht="15" x14ac:dyDescent="0.2">
      <c r="A65" s="169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x14ac:dyDescent="0.2">
      <c r="G66" s="171"/>
      <c r="H66" s="171"/>
      <c r="I66" s="171"/>
      <c r="J66" s="171"/>
      <c r="K66" s="171"/>
      <c r="L66" s="171"/>
      <c r="M66" s="171"/>
      <c r="N66" s="171"/>
      <c r="O66" s="171"/>
    </row>
    <row r="67" spans="1:15" ht="15" x14ac:dyDescent="0.25">
      <c r="A67" s="118"/>
      <c r="O67" s="128"/>
    </row>
  </sheetData>
  <mergeCells count="14">
    <mergeCell ref="L16:M16"/>
    <mergeCell ref="N16:O16"/>
    <mergeCell ref="B15:D15"/>
    <mergeCell ref="A16:A17"/>
    <mergeCell ref="B16:B17"/>
    <mergeCell ref="F16:G16"/>
    <mergeCell ref="H16:I16"/>
    <mergeCell ref="J16:K16"/>
    <mergeCell ref="A13:O13"/>
    <mergeCell ref="A5:O5"/>
    <mergeCell ref="A7:O7"/>
    <mergeCell ref="A9:O9"/>
    <mergeCell ref="A10:O10"/>
    <mergeCell ref="A12:O12"/>
  </mergeCells>
  <pageMargins left="0.39370078740157483" right="0.39370078740157483" top="0.78740157480314965" bottom="0.39370078740157483" header="0.51181102362204722" footer="0.51181102362204722"/>
  <pageSetup paperSize="9" scale="32" fitToHeight="7" orientation="portrait" r:id="rId1"/>
  <headerFooter differentFirst="1" scaleWithDoc="0">
    <oddHeader xml:space="preserve">&amp;C&amp;P
</oddHeader>
  </headerFooter>
  <rowBreaks count="1" manualBreakCount="1"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36</vt:i4>
      </vt:variant>
    </vt:vector>
  </HeadingPairs>
  <TitlesOfParts>
    <vt:vector size="55" baseType="lpstr">
      <vt:lpstr>Финплан МРСК СК</vt:lpstr>
      <vt:lpstr>Финплан ЧЭ</vt:lpstr>
      <vt:lpstr>Источники свод</vt:lpstr>
      <vt:lpstr>Источники КБФ</vt:lpstr>
      <vt:lpstr>Источники КЧФ</vt:lpstr>
      <vt:lpstr>Источники СОФ</vt:lpstr>
      <vt:lpstr>Источники СтФ</vt:lpstr>
      <vt:lpstr>Источники ИнФ</vt:lpstr>
      <vt:lpstr>Источники ДагФ</vt:lpstr>
      <vt:lpstr>Источники АУ</vt:lpstr>
      <vt:lpstr>Источники ЧЭ</vt:lpstr>
      <vt:lpstr>Источники свод КВЛ</vt:lpstr>
      <vt:lpstr>Источники СтФ КВЛ</vt:lpstr>
      <vt:lpstr>Источники ДагФ КВЛ</vt:lpstr>
      <vt:lpstr>Источники КБФ КВЛ</vt:lpstr>
      <vt:lpstr>Источники СОФ КВЛ</vt:lpstr>
      <vt:lpstr>Источники КЧФ КВЛ</vt:lpstr>
      <vt:lpstr>Источники ИнФ КВЛ</vt:lpstr>
      <vt:lpstr>Источники АУ КВЛ</vt:lpstr>
      <vt:lpstr>'Источники АУ'!Заголовки_для_печати</vt:lpstr>
      <vt:lpstr>'Источники АУ КВЛ'!Заголовки_для_печати</vt:lpstr>
      <vt:lpstr>'Источники ДагФ'!Заголовки_для_печати</vt:lpstr>
      <vt:lpstr>'Источники ДагФ КВЛ'!Заголовки_для_печати</vt:lpstr>
      <vt:lpstr>'Источники ИнФ'!Заголовки_для_печати</vt:lpstr>
      <vt:lpstr>'Источники ИнФ КВЛ'!Заголовки_для_печати</vt:lpstr>
      <vt:lpstr>'Источники КБФ'!Заголовки_для_печати</vt:lpstr>
      <vt:lpstr>'Источники КБФ КВЛ'!Заголовки_для_печати</vt:lpstr>
      <vt:lpstr>'Источники КЧФ'!Заголовки_для_печати</vt:lpstr>
      <vt:lpstr>'Источники КЧФ КВЛ'!Заголовки_для_печати</vt:lpstr>
      <vt:lpstr>'Источники свод'!Заголовки_для_печати</vt:lpstr>
      <vt:lpstr>'Источники свод КВЛ'!Заголовки_для_печати</vt:lpstr>
      <vt:lpstr>'Источники СОФ'!Заголовки_для_печати</vt:lpstr>
      <vt:lpstr>'Источники СОФ КВЛ'!Заголовки_для_печати</vt:lpstr>
      <vt:lpstr>'Источники СтФ'!Заголовки_для_печати</vt:lpstr>
      <vt:lpstr>'Источники СтФ КВЛ'!Заголовки_для_печати</vt:lpstr>
      <vt:lpstr>'Источники ЧЭ'!Заголовки_для_печати</vt:lpstr>
      <vt:lpstr>'Источники АУ'!Область_печати</vt:lpstr>
      <vt:lpstr>'Источники АУ КВЛ'!Область_печати</vt:lpstr>
      <vt:lpstr>'Источники ДагФ'!Область_печати</vt:lpstr>
      <vt:lpstr>'Источники ДагФ КВЛ'!Область_печати</vt:lpstr>
      <vt:lpstr>'Источники ИнФ'!Область_печати</vt:lpstr>
      <vt:lpstr>'Источники ИнФ КВЛ'!Область_печати</vt:lpstr>
      <vt:lpstr>'Источники КБФ'!Область_печати</vt:lpstr>
      <vt:lpstr>'Источники КБФ КВЛ'!Область_печати</vt:lpstr>
      <vt:lpstr>'Источники КЧФ'!Область_печати</vt:lpstr>
      <vt:lpstr>'Источники КЧФ КВЛ'!Область_печати</vt:lpstr>
      <vt:lpstr>'Источники свод'!Область_печати</vt:lpstr>
      <vt:lpstr>'Источники свод КВЛ'!Область_печати</vt:lpstr>
      <vt:lpstr>'Источники СОФ'!Область_печати</vt:lpstr>
      <vt:lpstr>'Источники СОФ КВЛ'!Область_печати</vt:lpstr>
      <vt:lpstr>'Источники СтФ'!Область_печати</vt:lpstr>
      <vt:lpstr>'Источники СтФ КВЛ'!Область_печати</vt:lpstr>
      <vt:lpstr>'Источники ЧЭ'!Область_печати</vt:lpstr>
      <vt:lpstr>'Финплан МРСК СК'!Область_печати</vt:lpstr>
      <vt:lpstr>'Финплан ЧЭ'!Область_печати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Пышнограева Олеся Михайловна</cp:lastModifiedBy>
  <cp:lastPrinted>2017-05-12T13:18:33Z</cp:lastPrinted>
  <dcterms:created xsi:type="dcterms:W3CDTF">2015-09-16T07:43:55Z</dcterms:created>
  <dcterms:modified xsi:type="dcterms:W3CDTF">2017-05-15T09:45:56Z</dcterms:modified>
</cp:coreProperties>
</file>