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Форма 11.2" sheetId="1" r:id="rId1"/>
  </sheets>
  <externalReferences>
    <externalReference r:id="rId2"/>
    <externalReference r:id="rId3"/>
  </externalReferences>
  <definedNames>
    <definedName name="arm">'[1]Спр. классов АРМов'!$B$2:$B$7</definedName>
    <definedName name="Z_1B41A4D8_62A8_428B_BC98_620A23750D14_.wvu.PrintArea" localSheetId="0" hidden="1">'Форма 11.2'!$A$1:$W$164</definedName>
    <definedName name="Z_60DAAD49_2E3B_4CFD_A59D_A27D4394612E_.wvu.PrintArea" localSheetId="0" hidden="1">'Форма 11.2'!$A$1:$W$164</definedName>
    <definedName name="Z_67810587_725A_400B_93F0_FD4BCBB7B823_.wvu.Cols" localSheetId="0" hidden="1">'Форма 11.2'!#REF!,'Форма 11.2'!#REF!,'Форма 11.2'!#REF!,'Форма 11.2'!#REF!,'Форма 11.2'!#REF!,'Форма 11.2'!#REF!,'Форма 11.2'!#REF!,'Форма 11.2'!#REF!</definedName>
    <definedName name="Z_67810587_725A_400B_93F0_FD4BCBB7B823_.wvu.PrintArea" localSheetId="0" hidden="1">'Форма 11.2'!$A$1:$W$165</definedName>
    <definedName name="Z_716BE70C_7DC9_4BB1_A25D_406396AF8A9A_.wvu.PrintArea" localSheetId="0" hidden="1">'Форма 11.2'!$A$1:$W$165</definedName>
    <definedName name="Z_865EACB1_8C92_4C75_8866_828F6663EC2F_.wvu.PrintArea" localSheetId="0" hidden="1">'Форма 11.2'!$A$1:$W$164</definedName>
    <definedName name="Z_8691F48C_CA7F_4694_B42A_C885CBE57D7D_.wvu.PrintArea" localSheetId="0" hidden="1">'Форма 11.2'!$A$1:$W$165</definedName>
    <definedName name="Z_87C5C108_D6EC_4382_916D_4272EA396223_.wvu.Cols" localSheetId="0" hidden="1">'Форма 11.2'!$H:$H,'Форма 11.2'!$J:$J,'Форма 11.2'!$L:$L,'Форма 11.2'!$N:$N,'Форма 11.2'!$P:$P,'Форма 11.2'!$R:$R,'Форма 11.2'!$T:$T,'Форма 11.2'!$V:$V,'Форма 11.2'!#REF!,'Форма 11.2'!#REF!,'Форма 11.2'!#REF!,'Форма 11.2'!#REF!,'Форма 11.2'!#REF!,'Форма 11.2'!#REF!,'Форма 11.2'!#REF!,'Форма 11.2'!#REF!</definedName>
    <definedName name="Z_87C5C108_D6EC_4382_916D_4272EA396223_.wvu.PrintArea" localSheetId="0" hidden="1">'Форма 11.2'!$A$1:$W$165</definedName>
    <definedName name="Z_99448993_A688_469D_B508_318E27D707B5_.wvu.Cols" localSheetId="0" hidden="1">'Форма 11.2'!$G:$H</definedName>
    <definedName name="Z_99448993_A688_469D_B508_318E27D707B5_.wvu.PrintArea" localSheetId="0" hidden="1">'Форма 11.2'!$A$1:$W$159</definedName>
    <definedName name="Z_AFBCED57_C4DA_401B_B99F_A633030E215A_.wvu.Cols" localSheetId="0" hidden="1">'Форма 11.2'!$H:$H,'Форма 11.2'!$J:$J,'Форма 11.2'!$L:$L,'Форма 11.2'!$P:$P,'Форма 11.2'!$R:$R,'Форма 11.2'!$T:$T,'Форма 11.2'!$V:$V,'Форма 11.2'!#REF!,'Форма 11.2'!#REF!,'Форма 11.2'!#REF!,'Форма 11.2'!#REF!,'Форма 11.2'!#REF!,'Форма 11.2'!#REF!,'Форма 11.2'!#REF!,'Форма 11.2'!#REF!</definedName>
    <definedName name="Z_AFBCED57_C4DA_401B_B99F_A633030E215A_.wvu.PrintArea" localSheetId="0" hidden="1">'Форма 11.2'!$A$1:$W$165</definedName>
    <definedName name="Z_AFBCED57_C4DA_401B_B99F_A633030E215A_.wvu.Rows" localSheetId="0" hidden="1">'Форма 11.2'!$49:$106</definedName>
    <definedName name="Z_D7F5359B_0948_41D8_B094_327507BD1C4E_.wvu.Cols" localSheetId="0" hidden="1">'Форма 11.2'!$H:$H,'Форма 11.2'!$J:$J,'Форма 11.2'!$L:$L,'Форма 11.2'!$N:$N,'Форма 11.2'!$P:$P,'Форма 11.2'!$R:$R,'Форма 11.2'!$T:$T,'Форма 11.2'!$V:$V,'Форма 11.2'!#REF!,'Форма 11.2'!#REF!,'Форма 11.2'!#REF!,'Форма 11.2'!#REF!,'Форма 11.2'!#REF!,'Форма 11.2'!#REF!,'Форма 11.2'!#REF!,'Форма 11.2'!#REF!</definedName>
    <definedName name="Z_D7F5359B_0948_41D8_B094_327507BD1C4E_.wvu.PrintArea" localSheetId="0" hidden="1">'Форма 11.2'!$A$1:$W$165</definedName>
    <definedName name="Z_FA9B7BBB_2ED2_442A_A6B6_85FD49BBB683_.wvu.PrintArea" localSheetId="0" hidden="1">'Форма 11.2'!$A$1:$W$165</definedName>
    <definedName name="детал">'[2]прил. 1.1 СТФ'!$F$1037:$BP$1117</definedName>
    <definedName name="_xlnm.Print_Area" localSheetId="0">'Форма 11.2'!$A$1:$W$165</definedName>
  </definedNames>
  <calcPr calcId="145621"/>
</workbook>
</file>

<file path=xl/calcChain.xml><?xml version="1.0" encoding="utf-8"?>
<calcChain xmlns="http://schemas.openxmlformats.org/spreadsheetml/2006/main">
  <c r="G153" i="1" l="1"/>
  <c r="W152" i="1"/>
  <c r="U152" i="1"/>
  <c r="S152" i="1"/>
  <c r="Q152" i="1"/>
  <c r="O152" i="1"/>
  <c r="G152" i="1"/>
  <c r="W151" i="1"/>
  <c r="U151" i="1"/>
  <c r="S151" i="1"/>
  <c r="Q151" i="1"/>
  <c r="O151" i="1"/>
  <c r="G151" i="1"/>
  <c r="G150" i="1"/>
  <c r="G149" i="1"/>
  <c r="W148" i="1"/>
  <c r="U148" i="1"/>
  <c r="S148" i="1"/>
  <c r="Q148" i="1"/>
  <c r="O148" i="1"/>
  <c r="G148" i="1"/>
  <c r="W147" i="1"/>
  <c r="U147" i="1"/>
  <c r="S147" i="1"/>
  <c r="Q147" i="1"/>
  <c r="O147" i="1"/>
  <c r="G147" i="1"/>
  <c r="G146" i="1"/>
  <c r="G145" i="1"/>
  <c r="U144" i="1"/>
  <c r="U140" i="1" s="1"/>
  <c r="G144" i="1"/>
  <c r="S143" i="1"/>
  <c r="S139" i="1" s="1"/>
  <c r="G143" i="1"/>
  <c r="G142" i="1"/>
  <c r="F141" i="1"/>
  <c r="G141" i="1" s="1"/>
  <c r="F140" i="1"/>
  <c r="G140" i="1" s="1"/>
  <c r="F139" i="1"/>
  <c r="G139" i="1" s="1"/>
  <c r="F138" i="1"/>
  <c r="G138" i="1" s="1"/>
  <c r="W137" i="1"/>
  <c r="W153" i="1" s="1"/>
  <c r="U137" i="1"/>
  <c r="S137" i="1"/>
  <c r="S153" i="1" s="1"/>
  <c r="Q137" i="1"/>
  <c r="Q153" i="1" s="1"/>
  <c r="O137" i="1"/>
  <c r="G137" i="1"/>
  <c r="G136" i="1"/>
  <c r="G135" i="1"/>
  <c r="W134" i="1"/>
  <c r="W150" i="1" s="1"/>
  <c r="U134" i="1"/>
  <c r="U150" i="1" s="1"/>
  <c r="S134" i="1"/>
  <c r="Q134" i="1"/>
  <c r="Q150" i="1" s="1"/>
  <c r="O134" i="1"/>
  <c r="O150" i="1" s="1"/>
  <c r="G134" i="1"/>
  <c r="W133" i="1"/>
  <c r="W149" i="1" s="1"/>
  <c r="U133" i="1"/>
  <c r="U149" i="1" s="1"/>
  <c r="S133" i="1"/>
  <c r="Q133" i="1"/>
  <c r="O133" i="1"/>
  <c r="O149" i="1" s="1"/>
  <c r="G133" i="1"/>
  <c r="G132" i="1"/>
  <c r="G131" i="1"/>
  <c r="W130" i="1"/>
  <c r="W146" i="1" s="1"/>
  <c r="U130" i="1"/>
  <c r="U146" i="1" s="1"/>
  <c r="S130" i="1"/>
  <c r="S146" i="1" s="1"/>
  <c r="Q130" i="1"/>
  <c r="Q146" i="1" s="1"/>
  <c r="O130" i="1"/>
  <c r="O146" i="1" s="1"/>
  <c r="G130" i="1"/>
  <c r="W129" i="1"/>
  <c r="W125" i="1" s="1"/>
  <c r="U129" i="1"/>
  <c r="S129" i="1"/>
  <c r="S145" i="1" s="1"/>
  <c r="Q129" i="1"/>
  <c r="Q145" i="1" s="1"/>
  <c r="O129" i="1"/>
  <c r="G129" i="1"/>
  <c r="W144" i="1"/>
  <c r="Q144" i="1"/>
  <c r="O144" i="1"/>
  <c r="G128" i="1"/>
  <c r="W143" i="1"/>
  <c r="U143" i="1"/>
  <c r="S123" i="1"/>
  <c r="O143" i="1"/>
  <c r="O139" i="1" s="1"/>
  <c r="G127" i="1"/>
  <c r="W126" i="1"/>
  <c r="W142" i="1" s="1"/>
  <c r="U126" i="1"/>
  <c r="U142" i="1" s="1"/>
  <c r="S126" i="1"/>
  <c r="S142" i="1" s="1"/>
  <c r="Q126" i="1"/>
  <c r="O126" i="1"/>
  <c r="O142" i="1" s="1"/>
  <c r="G126" i="1"/>
  <c r="O125" i="1"/>
  <c r="F125" i="1"/>
  <c r="G125" i="1" s="1"/>
  <c r="W124" i="1"/>
  <c r="U124" i="1"/>
  <c r="Q124" i="1"/>
  <c r="O124" i="1"/>
  <c r="F124" i="1"/>
  <c r="G124" i="1" s="1"/>
  <c r="W123" i="1"/>
  <c r="U123" i="1"/>
  <c r="O123" i="1"/>
  <c r="F123" i="1"/>
  <c r="G123" i="1" s="1"/>
  <c r="F122" i="1"/>
  <c r="G122" i="1" s="1"/>
  <c r="G121" i="1"/>
  <c r="G120" i="1"/>
  <c r="G119" i="1"/>
  <c r="G118" i="1"/>
  <c r="F117" i="1"/>
  <c r="G117" i="1" s="1"/>
  <c r="G116" i="1"/>
  <c r="G115" i="1"/>
  <c r="G114" i="1"/>
  <c r="G113" i="1"/>
  <c r="G112" i="1"/>
  <c r="G111" i="1"/>
  <c r="G110" i="1"/>
  <c r="G109" i="1"/>
  <c r="W108" i="1"/>
  <c r="U108" i="1"/>
  <c r="S108" i="1"/>
  <c r="Q108" i="1"/>
  <c r="O108" i="1"/>
  <c r="G108" i="1"/>
  <c r="W107" i="1"/>
  <c r="U107" i="1"/>
  <c r="S107" i="1"/>
  <c r="Q107" i="1"/>
  <c r="O107" i="1"/>
  <c r="G107" i="1"/>
  <c r="G106" i="1"/>
  <c r="G105" i="1"/>
  <c r="G104" i="1"/>
  <c r="G103" i="1"/>
  <c r="G102" i="1"/>
  <c r="G101" i="1"/>
  <c r="G100" i="1"/>
  <c r="G99" i="1"/>
  <c r="W98" i="1"/>
  <c r="U98" i="1"/>
  <c r="S98" i="1"/>
  <c r="Q98" i="1"/>
  <c r="O98" i="1"/>
  <c r="G98" i="1"/>
  <c r="W97" i="1"/>
  <c r="U97" i="1"/>
  <c r="S97" i="1"/>
  <c r="Q97" i="1"/>
  <c r="O97" i="1"/>
  <c r="G97" i="1"/>
  <c r="Q96" i="1"/>
  <c r="O96" i="1"/>
  <c r="G96" i="1"/>
  <c r="O95" i="1"/>
  <c r="G95" i="1"/>
  <c r="O94" i="1"/>
  <c r="G94" i="1"/>
  <c r="O93" i="1"/>
  <c r="Q93" i="1" s="1"/>
  <c r="G93" i="1"/>
  <c r="O92" i="1"/>
  <c r="Q92" i="1" s="1"/>
  <c r="G92" i="1"/>
  <c r="O91" i="1"/>
  <c r="Q91" i="1" s="1"/>
  <c r="G91" i="1"/>
  <c r="O90" i="1"/>
  <c r="Q90" i="1" s="1"/>
  <c r="S90" i="1" s="1"/>
  <c r="G90" i="1"/>
  <c r="O89" i="1"/>
  <c r="G89" i="1"/>
  <c r="G88" i="1"/>
  <c r="G87" i="1"/>
  <c r="G85" i="1"/>
  <c r="W84" i="1"/>
  <c r="U84" i="1"/>
  <c r="S84" i="1"/>
  <c r="Q84" i="1"/>
  <c r="O84" i="1"/>
  <c r="G84" i="1"/>
  <c r="W83" i="1"/>
  <c r="U83" i="1"/>
  <c r="S83" i="1"/>
  <c r="Q83" i="1"/>
  <c r="O83" i="1"/>
  <c r="G83" i="1"/>
  <c r="G82" i="1"/>
  <c r="G81" i="1"/>
  <c r="W80" i="1"/>
  <c r="U80" i="1"/>
  <c r="S80" i="1"/>
  <c r="Q80" i="1"/>
  <c r="O80" i="1"/>
  <c r="G80" i="1"/>
  <c r="W79" i="1"/>
  <c r="U79" i="1"/>
  <c r="S79" i="1"/>
  <c r="Q79" i="1"/>
  <c r="O79" i="1"/>
  <c r="G79" i="1"/>
  <c r="G78" i="1"/>
  <c r="G77" i="1"/>
  <c r="U76" i="1"/>
  <c r="G76" i="1"/>
  <c r="G75" i="1"/>
  <c r="G74" i="1"/>
  <c r="F73" i="1"/>
  <c r="G73" i="1" s="1"/>
  <c r="F72" i="1"/>
  <c r="G72" i="1" s="1"/>
  <c r="F71" i="1"/>
  <c r="G71" i="1" s="1"/>
  <c r="F70" i="1"/>
  <c r="G70" i="1" s="1"/>
  <c r="W69" i="1"/>
  <c r="U69" i="1"/>
  <c r="U85" i="1" s="1"/>
  <c r="S69" i="1"/>
  <c r="S85" i="1" s="1"/>
  <c r="O69" i="1"/>
  <c r="O85" i="1" s="1"/>
  <c r="G69" i="1"/>
  <c r="G68" i="1"/>
  <c r="G67" i="1"/>
  <c r="W66" i="1"/>
  <c r="W82" i="1" s="1"/>
  <c r="U66" i="1"/>
  <c r="U82" i="1" s="1"/>
  <c r="S66" i="1"/>
  <c r="S82" i="1" s="1"/>
  <c r="O66" i="1"/>
  <c r="O82" i="1" s="1"/>
  <c r="G66" i="1"/>
  <c r="W65" i="1"/>
  <c r="W81" i="1" s="1"/>
  <c r="U65" i="1"/>
  <c r="U81" i="1" s="1"/>
  <c r="S65" i="1"/>
  <c r="S81" i="1" s="1"/>
  <c r="Q65" i="1"/>
  <c r="Q81" i="1" s="1"/>
  <c r="O65" i="1"/>
  <c r="O81" i="1" s="1"/>
  <c r="G65" i="1"/>
  <c r="G64" i="1"/>
  <c r="G63" i="1"/>
  <c r="W62" i="1"/>
  <c r="W78" i="1" s="1"/>
  <c r="U62" i="1"/>
  <c r="U78" i="1" s="1"/>
  <c r="S62" i="1"/>
  <c r="S78" i="1" s="1"/>
  <c r="Q62" i="1"/>
  <c r="Q78" i="1" s="1"/>
  <c r="O62" i="1"/>
  <c r="O78" i="1" s="1"/>
  <c r="G62" i="1"/>
  <c r="G61" i="1"/>
  <c r="W76" i="1"/>
  <c r="W72" i="1" s="1"/>
  <c r="S76" i="1"/>
  <c r="S72" i="1" s="1"/>
  <c r="Q76" i="1"/>
  <c r="O76" i="1"/>
  <c r="O72" i="1" s="1"/>
  <c r="G60" i="1"/>
  <c r="W55" i="1"/>
  <c r="U75" i="1"/>
  <c r="S75" i="1"/>
  <c r="S71" i="1" s="1"/>
  <c r="Q75" i="1"/>
  <c r="O55" i="1"/>
  <c r="G59" i="1"/>
  <c r="G58" i="1"/>
  <c r="F57" i="1"/>
  <c r="G57" i="1" s="1"/>
  <c r="W56" i="1"/>
  <c r="U56" i="1"/>
  <c r="S56" i="1"/>
  <c r="Q56" i="1"/>
  <c r="O56" i="1"/>
  <c r="F56" i="1"/>
  <c r="G56" i="1" s="1"/>
  <c r="U55" i="1"/>
  <c r="S55" i="1"/>
  <c r="Q55" i="1"/>
  <c r="F55" i="1"/>
  <c r="G55" i="1" s="1"/>
  <c r="F54" i="1"/>
  <c r="G54" i="1" s="1"/>
  <c r="G53" i="1"/>
  <c r="G52" i="1"/>
  <c r="W51" i="1"/>
  <c r="U51" i="1"/>
  <c r="G51" i="1"/>
  <c r="G50" i="1"/>
  <c r="S51" i="1"/>
  <c r="F49" i="1"/>
  <c r="G49" i="1" s="1"/>
  <c r="Q48" i="1"/>
  <c r="Q66" i="1" s="1"/>
  <c r="Q82" i="1" s="1"/>
  <c r="G48" i="1"/>
  <c r="Q47" i="1"/>
  <c r="Q69" i="1" s="1"/>
  <c r="Q85" i="1" s="1"/>
  <c r="G47" i="1"/>
  <c r="G46" i="1"/>
  <c r="G45" i="1"/>
  <c r="W44" i="1"/>
  <c r="W58" i="1" s="1"/>
  <c r="W74" i="1" s="1"/>
  <c r="U44" i="1"/>
  <c r="U40" i="1" s="1"/>
  <c r="S44" i="1"/>
  <c r="S40" i="1" s="1"/>
  <c r="Q44" i="1"/>
  <c r="Q58" i="1" s="1"/>
  <c r="Q74" i="1" s="1"/>
  <c r="O44" i="1"/>
  <c r="O58" i="1" s="1"/>
  <c r="G44" i="1"/>
  <c r="W43" i="1"/>
  <c r="W39" i="1" s="1"/>
  <c r="U43" i="1"/>
  <c r="S43" i="1"/>
  <c r="S39" i="1" s="1"/>
  <c r="Q43" i="1"/>
  <c r="Q61" i="1" s="1"/>
  <c r="O43" i="1"/>
  <c r="G43" i="1"/>
  <c r="G42" i="1"/>
  <c r="G41" i="1"/>
  <c r="W40" i="1"/>
  <c r="G40" i="1"/>
  <c r="G39" i="1"/>
  <c r="Q38" i="1"/>
  <c r="G38" i="1"/>
  <c r="Q37" i="1"/>
  <c r="G37" i="1"/>
  <c r="G36" i="1"/>
  <c r="G35" i="1"/>
  <c r="W34" i="1"/>
  <c r="U34" i="1"/>
  <c r="S34" i="1"/>
  <c r="S30" i="1" s="1"/>
  <c r="Q34" i="1"/>
  <c r="G34" i="1"/>
  <c r="W33" i="1"/>
  <c r="W29" i="1" s="1"/>
  <c r="U33" i="1"/>
  <c r="U29" i="1" s="1"/>
  <c r="S33" i="1"/>
  <c r="S29" i="1" s="1"/>
  <c r="Q33" i="1"/>
  <c r="Q29" i="1" s="1"/>
  <c r="G33" i="1"/>
  <c r="G32" i="1"/>
  <c r="G31" i="1"/>
  <c r="W30" i="1"/>
  <c r="U30" i="1"/>
  <c r="O30" i="1"/>
  <c r="G30" i="1"/>
  <c r="O29" i="1"/>
  <c r="G29" i="1"/>
  <c r="O28" i="1"/>
  <c r="Q28" i="1" s="1"/>
  <c r="G28" i="1"/>
  <c r="Q27" i="1"/>
  <c r="O27" i="1"/>
  <c r="G27" i="1"/>
  <c r="O26" i="1"/>
  <c r="Q26" i="1" s="1"/>
  <c r="S26" i="1" s="1"/>
  <c r="U26" i="1" s="1"/>
  <c r="G26" i="1"/>
  <c r="O25" i="1"/>
  <c r="Q25" i="1" s="1"/>
  <c r="G25" i="1"/>
  <c r="O24" i="1"/>
  <c r="G24" i="1"/>
  <c r="O23" i="1"/>
  <c r="Q23" i="1" s="1"/>
  <c r="S23" i="1" s="1"/>
  <c r="G23" i="1"/>
  <c r="O22" i="1"/>
  <c r="O20" i="1" s="1"/>
  <c r="G22" i="1"/>
  <c r="Q21" i="1"/>
  <c r="O21" i="1"/>
  <c r="G21" i="1"/>
  <c r="G20" i="1"/>
  <c r="G19" i="1"/>
  <c r="Q19" i="1" l="1"/>
  <c r="Q30" i="1"/>
  <c r="Q70" i="1"/>
  <c r="Q71" i="1"/>
  <c r="O122" i="1"/>
  <c r="W138" i="1"/>
  <c r="U139" i="1"/>
  <c r="Q140" i="1"/>
  <c r="U138" i="1"/>
  <c r="W145" i="1"/>
  <c r="W141" i="1" s="1"/>
  <c r="Q39" i="1"/>
  <c r="W70" i="1"/>
  <c r="U71" i="1"/>
  <c r="Q72" i="1"/>
  <c r="S61" i="1"/>
  <c r="O40" i="1"/>
  <c r="U122" i="1"/>
  <c r="O140" i="1"/>
  <c r="Q24" i="1"/>
  <c r="S24" i="1" s="1"/>
  <c r="U72" i="1"/>
  <c r="Q122" i="1"/>
  <c r="W139" i="1"/>
  <c r="W140" i="1"/>
  <c r="U23" i="1"/>
  <c r="Q77" i="1"/>
  <c r="Q73" i="1" s="1"/>
  <c r="Q51" i="1"/>
  <c r="Q54" i="1"/>
  <c r="U90" i="1"/>
  <c r="S91" i="1"/>
  <c r="W26" i="1"/>
  <c r="S28" i="1"/>
  <c r="U61" i="1"/>
  <c r="U39" i="1"/>
  <c r="O74" i="1"/>
  <c r="O70" i="1" s="1"/>
  <c r="O54" i="1"/>
  <c r="Q57" i="1"/>
  <c r="S58" i="1"/>
  <c r="S77" i="1"/>
  <c r="S73" i="1" s="1"/>
  <c r="W75" i="1"/>
  <c r="W71" i="1" s="1"/>
  <c r="Q149" i="1"/>
  <c r="Q141" i="1" s="1"/>
  <c r="Q125" i="1"/>
  <c r="S122" i="1"/>
  <c r="S150" i="1"/>
  <c r="O19" i="1"/>
  <c r="S21" i="1"/>
  <c r="Q22" i="1"/>
  <c r="S25" i="1"/>
  <c r="S27" i="1"/>
  <c r="O39" i="1"/>
  <c r="O61" i="1"/>
  <c r="O51" i="1"/>
  <c r="S57" i="1"/>
  <c r="U58" i="1"/>
  <c r="W61" i="1"/>
  <c r="U153" i="1"/>
  <c r="Q40" i="1"/>
  <c r="W85" i="1"/>
  <c r="O75" i="1"/>
  <c r="O71" i="1" s="1"/>
  <c r="Q89" i="1"/>
  <c r="O87" i="1"/>
  <c r="Q94" i="1"/>
  <c r="O88" i="1"/>
  <c r="U125" i="1"/>
  <c r="O138" i="1"/>
  <c r="W122" i="1"/>
  <c r="Q123" i="1"/>
  <c r="Q143" i="1"/>
  <c r="Q139" i="1" s="1"/>
  <c r="S124" i="1"/>
  <c r="S144" i="1"/>
  <c r="S140" i="1" s="1"/>
  <c r="U145" i="1"/>
  <c r="U141" i="1" s="1"/>
  <c r="Q95" i="1"/>
  <c r="S96" i="1"/>
  <c r="S138" i="1"/>
  <c r="W54" i="1"/>
  <c r="S92" i="1"/>
  <c r="S93" i="1"/>
  <c r="S149" i="1"/>
  <c r="S141" i="1" s="1"/>
  <c r="S125" i="1"/>
  <c r="Q142" i="1"/>
  <c r="Q138" i="1" s="1"/>
  <c r="O145" i="1"/>
  <c r="O153" i="1"/>
  <c r="S54" i="1" l="1"/>
  <c r="S74" i="1"/>
  <c r="S70" i="1" s="1"/>
  <c r="S89" i="1"/>
  <c r="Q87" i="1"/>
  <c r="W57" i="1"/>
  <c r="W77" i="1"/>
  <c r="W73" i="1" s="1"/>
  <c r="O57" i="1"/>
  <c r="O77" i="1"/>
  <c r="O73" i="1" s="1"/>
  <c r="W90" i="1"/>
  <c r="U24" i="1"/>
  <c r="W23" i="1"/>
  <c r="O141" i="1"/>
  <c r="U93" i="1"/>
  <c r="U92" i="1"/>
  <c r="S95" i="1"/>
  <c r="S94" i="1"/>
  <c r="Q88" i="1"/>
  <c r="U74" i="1"/>
  <c r="U70" i="1" s="1"/>
  <c r="U54" i="1"/>
  <c r="U27" i="1"/>
  <c r="U25" i="1"/>
  <c r="S19" i="1"/>
  <c r="U21" i="1"/>
  <c r="U28" i="1"/>
  <c r="U91" i="1"/>
  <c r="U77" i="1"/>
  <c r="U73" i="1" s="1"/>
  <c r="U57" i="1"/>
  <c r="U96" i="1"/>
  <c r="Q20" i="1"/>
  <c r="S22" i="1"/>
  <c r="W21" i="1" l="1"/>
  <c r="U19" i="1"/>
  <c r="U22" i="1"/>
  <c r="S20" i="1"/>
  <c r="W91" i="1"/>
  <c r="U89" i="1"/>
  <c r="S87" i="1"/>
  <c r="W28" i="1"/>
  <c r="W27" i="1"/>
  <c r="U95" i="1"/>
  <c r="W92" i="1"/>
  <c r="W93" i="1"/>
  <c r="W24" i="1"/>
  <c r="W96" i="1"/>
  <c r="W25" i="1"/>
  <c r="U94" i="1"/>
  <c r="S88" i="1"/>
  <c r="W95" i="1" l="1"/>
  <c r="U20" i="1"/>
  <c r="W22" i="1"/>
  <c r="W20" i="1" s="1"/>
  <c r="W19" i="1"/>
  <c r="W94" i="1"/>
  <c r="W88" i="1" s="1"/>
  <c r="U88" i="1"/>
  <c r="U87" i="1"/>
  <c r="W89" i="1"/>
  <c r="W87" i="1" s="1"/>
</calcChain>
</file>

<file path=xl/sharedStrings.xml><?xml version="1.0" encoding="utf-8"?>
<sst xmlns="http://schemas.openxmlformats.org/spreadsheetml/2006/main" count="627" uniqueCount="118">
  <si>
    <t>Раздел 2.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</si>
  <si>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Инвестиционная программа АО "Чеченэнерго"</t>
  </si>
  <si>
    <t xml:space="preserve">                                                         полное наименование субъекта электроэнергетики</t>
  </si>
  <si>
    <t>Год раскрытия информации: 2019 год</t>
  </si>
  <si>
    <t>Утвержденные плановые значения показателей приведены в соответствии с Приказом Минэнерго России от 11.12.2018 г. №20@</t>
  </si>
  <si>
    <t>реквизиты решения органа исполнительной власти, утвердившего инвестиционную программу</t>
  </si>
  <si>
    <t>№ п/п</t>
  </si>
  <si>
    <t>Наименование показателя</t>
  </si>
  <si>
    <t>Единица измерения</t>
  </si>
  <si>
    <t>Фактические данные о реализации мероприятий по технологическому присоединению</t>
  </si>
  <si>
    <t xml:space="preserve">Среднее за 3 года значение фактических данных о реализации мероприятий по технологическому присоединению </t>
  </si>
  <si>
    <t xml:space="preserve">2015 год </t>
  </si>
  <si>
    <t xml:space="preserve">2016 год </t>
  </si>
  <si>
    <t xml:space="preserve">2017 год </t>
  </si>
  <si>
    <t>2018 год</t>
  </si>
  <si>
    <t>2019 год</t>
  </si>
  <si>
    <t>2020 год</t>
  </si>
  <si>
    <t>2021 год</t>
  </si>
  <si>
    <t>2022 год</t>
  </si>
  <si>
    <r>
      <t xml:space="preserve">2012 год </t>
    </r>
    <r>
      <rPr>
        <b/>
        <sz val="16"/>
        <color rgb="FFFF0000"/>
        <rFont val="Times New Roman"/>
        <family val="1"/>
        <charset val="204"/>
      </rPr>
      <t>*</t>
    </r>
    <r>
      <rPr>
        <b/>
        <sz val="12"/>
        <color indexed="8"/>
        <rFont val="Times New Roman"/>
        <family val="1"/>
        <charset val="204"/>
      </rPr>
      <t xml:space="preserve"> </t>
    </r>
  </si>
  <si>
    <r>
      <t xml:space="preserve">2013 год </t>
    </r>
    <r>
      <rPr>
        <b/>
        <sz val="16"/>
        <color rgb="FFFF0000"/>
        <rFont val="Times New Roman"/>
        <family val="1"/>
        <charset val="204"/>
      </rPr>
      <t>*</t>
    </r>
  </si>
  <si>
    <t xml:space="preserve">2014 год </t>
  </si>
  <si>
    <t>План</t>
  </si>
  <si>
    <t>Факт</t>
  </si>
  <si>
    <t>Утвержденный план</t>
  </si>
  <si>
    <t>Предложение по корректировке утвержденного плана</t>
  </si>
  <si>
    <t>1</t>
  </si>
  <si>
    <t>Чеченская Республика</t>
  </si>
  <si>
    <t>нд3)</t>
  </si>
  <si>
    <t>нд</t>
  </si>
  <si>
    <t>1.1</t>
  </si>
  <si>
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</si>
  <si>
    <t>1.1.1</t>
  </si>
  <si>
    <t>Наличие обязательств по исполнению договоров об осуществлении технологического присоединения к электрическим сетям по состоянию на 1 января  соответствующего года</t>
  </si>
  <si>
    <t>шт.1)</t>
  </si>
  <si>
    <t>МВт2)</t>
  </si>
  <si>
    <t>1.1.1.1</t>
  </si>
  <si>
    <t xml:space="preserve">          в том числе не предусматривающие выполнение работ со стороны сетевой организации</t>
  </si>
  <si>
    <t>1.1.1.2</t>
  </si>
  <si>
    <t xml:space="preserve">          в том числе только с реконструкцией объектов электросетевого хозяйства</t>
  </si>
  <si>
    <t>1.1.1.3</t>
  </si>
  <si>
    <t xml:space="preserve">          в том числе с реконструкцией и новым строительством объектов электросетевого хозяйства</t>
  </si>
  <si>
    <t>1.1.1.4</t>
  </si>
  <si>
    <t xml:space="preserve">          в том числе только с новым строительством объектов электросетевого хозяйства</t>
  </si>
  <si>
    <t>1.1.2</t>
  </si>
  <si>
    <t>Принято обязательств по исполнению договоров об осуществлении технологического присоединения к электрическим сетям за планируемый (истекший) год</t>
  </si>
  <si>
    <t>1.1.2.1</t>
  </si>
  <si>
    <t>1.1.2.2</t>
  </si>
  <si>
    <t>1.1.2.3</t>
  </si>
  <si>
    <t>1.1.2.4</t>
  </si>
  <si>
    <t>1.1.3</t>
  </si>
  <si>
    <t>Исполнено обязательств по договорам об осуществлении технологического присоединения к электрическим сетям за планируемый (истекший) год</t>
  </si>
  <si>
    <t>1.1.3.1</t>
  </si>
  <si>
    <t>1.1.3.2</t>
  </si>
  <si>
    <t>1.1.3.3</t>
  </si>
  <si>
    <t>1.1.3.4</t>
  </si>
  <si>
    <t>1.1.4</t>
  </si>
  <si>
    <t>Освоение капитальных вложений по мероприятиям, реализуемым в рамках исполнения договоров об осуществлении технологического присоединения к электрическим сетям</t>
  </si>
  <si>
    <t>млн рублей
без НДС</t>
  </si>
  <si>
    <t>1.1.4.1</t>
  </si>
  <si>
    <t xml:space="preserve">          в том числе затраты на проектно изыскательские работы</t>
  </si>
  <si>
    <t>1.1.4.2</t>
  </si>
  <si>
    <t xml:space="preserve">          в том числе затраты на реконструкцию объектов электросетевого хозяйства</t>
  </si>
  <si>
    <t>1.1.4.3</t>
  </si>
  <si>
    <t xml:space="preserve">          в том числе затраты на новое строительство объектов электросетевого хозяйства</t>
  </si>
  <si>
    <t>1.1.4.4</t>
  </si>
  <si>
    <t xml:space="preserve">          в том числе затраты не включаемые в плату за технологическое присоединение</t>
  </si>
  <si>
    <t>1.1.5</t>
  </si>
  <si>
    <t>Постановка объектов электросетевого хозяйства под напряжение в рамках исполнения договоров об осуществлении технологического присоединения к электрическим сетям</t>
  </si>
  <si>
    <t>МВт</t>
  </si>
  <si>
    <t>МВА</t>
  </si>
  <si>
    <t>км</t>
  </si>
  <si>
    <t>Другое5)</t>
  </si>
  <si>
    <t>1.1.5.1</t>
  </si>
  <si>
    <t>1.1.5.2</t>
  </si>
  <si>
    <t>1.1.5.3</t>
  </si>
  <si>
    <t>1.1.6</t>
  </si>
  <si>
    <t>Ввод объектов инвестиционной деятельности (мощностей) в эксплуатацию в рамках исполнения договоров об осуществлении технологического присоединения к электрическим сетям</t>
  </si>
  <si>
    <t>1.1.6.1</t>
  </si>
  <si>
    <t>Другое</t>
  </si>
  <si>
    <t>1.1.6.2</t>
  </si>
  <si>
    <t>1.1.6.3</t>
  </si>
  <si>
    <t>1.2</t>
  </si>
  <si>
    <t>Группа инвестиционных проектов "Технологическое присоединение энергопринимающих устройств потребителей максимальной мощностью до 150 кВт включительно, всего"</t>
  </si>
  <si>
    <t>1.2.1</t>
  </si>
  <si>
    <t>1.2.1.1</t>
  </si>
  <si>
    <t>1.2.1.2</t>
  </si>
  <si>
    <t>1.2.1.3</t>
  </si>
  <si>
    <t>1.2.1.4</t>
  </si>
  <si>
    <t>1.2.2</t>
  </si>
  <si>
    <t>1.2.2.1</t>
  </si>
  <si>
    <t>1.2.2.2</t>
  </si>
  <si>
    <t>1.2.2.3</t>
  </si>
  <si>
    <t>1.2.2.4</t>
  </si>
  <si>
    <t>1.2.3</t>
  </si>
  <si>
    <t>1.2.3.1</t>
  </si>
  <si>
    <t>1.2.3.2</t>
  </si>
  <si>
    <t>1.2.3.3</t>
  </si>
  <si>
    <t>1.2.3.4</t>
  </si>
  <si>
    <t>1.2.4</t>
  </si>
  <si>
    <t>1.2.4.1</t>
  </si>
  <si>
    <t>1.2.4.2</t>
  </si>
  <si>
    <t>1.2.4.3</t>
  </si>
  <si>
    <t>1.2.4.4</t>
  </si>
  <si>
    <t>1.2.5</t>
  </si>
  <si>
    <t>1.2.5.1</t>
  </si>
  <si>
    <t>1.2.5.2</t>
  </si>
  <si>
    <t>1.2.5.3</t>
  </si>
  <si>
    <t>1.2.6</t>
  </si>
  <si>
    <t>1.2.6.1</t>
  </si>
  <si>
    <t>1.2.6.2</t>
  </si>
  <si>
    <t>1.2.6.3</t>
  </si>
  <si>
    <t>1) шт. договоров об осуществлении технологического присоединения к электрическим сетям</t>
  </si>
  <si>
    <t xml:space="preserve">2) МВт максимальной мощности энергопринимающих устройств потребителей  </t>
  </si>
  <si>
    <t>3) Ячейки, в которых указано слово "нд", заполнению не подлежат</t>
  </si>
  <si>
    <t>4) Перечень наименований показателей и их нумерация формируются по аналогии с такой структурой, указанной в пунктах, номера которых начинаются с цифры 1</t>
  </si>
  <si>
    <t>5) При необходимости указания единиц измерения отличных от МВт, МВА и км вместо слова "Другое" указывается наименование иной единицы измерения</t>
  </si>
  <si>
    <r>
      <rPr>
        <b/>
        <sz val="16"/>
        <color rgb="FFFF0000"/>
        <rFont val="Times New Roman"/>
        <family val="1"/>
        <charset val="204"/>
      </rPr>
      <t>*</t>
    </r>
    <r>
      <rPr>
        <b/>
        <sz val="16"/>
        <color indexed="8"/>
        <rFont val="Times New Roman"/>
        <family val="1"/>
        <charset val="204"/>
      </rPr>
      <t xml:space="preserve"> </t>
    </r>
    <r>
      <rPr>
        <b/>
        <sz val="11"/>
        <color indexed="8"/>
        <rFont val="Times New Roman"/>
        <family val="1"/>
        <charset val="204"/>
      </rPr>
      <t>АО "Чеченэнерго" осуществляет операционную деятельность с 01.10.2013 г., ввиду чего фактические данные о реализации мероприятий по технологическому присоединению потребителей в 2012 и 2013 годах отсутствуют.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</si>
</sst>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3" formatCode="_-* #,##0.00\ _₽_-;\-* #,##0.00\ _₽_-;_-* &quot;-&quot;??\ _₽_-;_-@_-"/>
    <numFmt numFmtId="164" formatCode="0.000"/>
    <numFmt numFmtId="165" formatCode="0.0000"/>
    <numFmt numFmtId="166" formatCode="_(&quot;р.&quot;* #,##0.00_);_(&quot;р.&quot;* \(#,##0.00\);_(&quot;р.&quot;* &quot;-&quot;??_);_(@_)"/>
    <numFmt numFmtId="167" formatCode="_-* #,##0_$_-;\-* #,##0_$_-;_-* &quot;-&quot;_$_-;_-@_-"/>
    <numFmt numFmtId="168" formatCode="_-* #,##0.00_$_-;\-* #,##0.00_$_-;_-* &quot;-&quot;??_$_-;_-@_-"/>
    <numFmt numFmtId="169" formatCode="&quot;$&quot;#,##0_);[Red]\(&quot;$&quot;#,##0\)"/>
    <numFmt numFmtId="170" formatCode="_-* #,##0.00&quot;$&quot;_-;\-* #,##0.00&quot;$&quot;_-;_-* &quot;-&quot;??&quot;$&quot;_-;_-@_-"/>
    <numFmt numFmtId="171" formatCode="General_)"/>
    <numFmt numFmtId="172" formatCode="0_)"/>
    <numFmt numFmtId="173" formatCode="0.0"/>
    <numFmt numFmtId="174" formatCode="_(* #,##0_);_(* \(#,##0\);_(* &quot;-&quot;_);_(@_)"/>
    <numFmt numFmtId="175" formatCode="_(* #,##0.00_);_(* \(#,##0.00\);_(* &quot;-&quot;??_);_(@_)"/>
    <numFmt numFmtId="176" formatCode="_-* #,##0.00_р_._-;\-* #,##0.00_р_._-;_-* &quot;-&quot;??_р_._-;_-@_-"/>
    <numFmt numFmtId="177" formatCode="#,##0_ ;\-#,##0\ "/>
    <numFmt numFmtId="178" formatCode="_-* #,##0.00\ _р_._-;\-* #,##0.00\ _р_._-;_-* &quot;-&quot;??\ _р_._-;_-@_-"/>
  </numFmts>
  <fonts count="63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0"/>
      <name val="Helv"/>
    </font>
    <font>
      <sz val="10"/>
      <name val="Helv"/>
      <charset val="204"/>
    </font>
    <font>
      <sz val="1"/>
      <color indexed="8"/>
      <name val="Courier"/>
      <family val="3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MS Sans Serif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</font>
    <font>
      <sz val="8"/>
      <name val="Helv"/>
      <charset val="204"/>
    </font>
    <font>
      <b/>
      <sz val="11"/>
      <color indexed="63"/>
      <name val="Calibri"/>
      <family val="2"/>
      <charset val="204"/>
    </font>
    <font>
      <sz val="8"/>
      <name val="Helv"/>
    </font>
    <font>
      <b/>
      <sz val="18"/>
      <color indexed="62"/>
      <name val="Cambria"/>
      <family val="2"/>
      <charset val="204"/>
    </font>
    <font>
      <sz val="11"/>
      <color indexed="10"/>
      <name val="Calibri"/>
      <family val="2"/>
      <charset val="204"/>
    </font>
    <font>
      <sz val="10"/>
      <name val="Arial Cyr"/>
      <family val="2"/>
      <charset val="204"/>
    </font>
    <font>
      <b/>
      <sz val="11"/>
      <color indexed="52"/>
      <name val="Calibri"/>
      <family val="2"/>
      <charset val="204"/>
    </font>
    <font>
      <b/>
      <sz val="14"/>
      <name val="Franklin Gothic Medium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9"/>
      <name val="Tahoma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b/>
      <sz val="18"/>
      <color indexed="56"/>
      <name val="Cambria"/>
      <family val="2"/>
      <charset val="204"/>
    </font>
    <font>
      <sz val="10"/>
      <name val="Arial Cyr"/>
      <charset val="204"/>
    </font>
    <font>
      <sz val="10"/>
      <name val="Courier"/>
      <family val="1"/>
      <charset val="204"/>
    </font>
    <font>
      <sz val="11"/>
      <color rgb="FF000000"/>
      <name val="SimSun"/>
      <family val="2"/>
      <charset val="204"/>
    </font>
    <font>
      <sz val="10"/>
      <color theme="1"/>
      <name val="Arial Cyr"/>
      <family val="2"/>
      <charset val="204"/>
    </font>
    <font>
      <sz val="11"/>
      <color indexed="20"/>
      <name val="Calibri"/>
      <family val="2"/>
      <charset val="204"/>
    </font>
    <font>
      <sz val="11"/>
      <name val="Times New Roman Cyr"/>
      <family val="1"/>
      <charset val="204"/>
    </font>
    <font>
      <i/>
      <sz val="11"/>
      <color indexed="23"/>
      <name val="Calibri"/>
      <family val="2"/>
      <charset val="204"/>
    </font>
    <font>
      <sz val="11"/>
      <color theme="1"/>
      <name val="Arial"/>
      <family val="2"/>
      <charset val="204"/>
    </font>
    <font>
      <sz val="11"/>
      <color indexed="52"/>
      <name val="Calibri"/>
      <family val="2"/>
      <charset val="204"/>
    </font>
    <font>
      <sz val="8"/>
      <name val="Arial"/>
      <family val="2"/>
      <charset val="204"/>
    </font>
    <font>
      <sz val="10"/>
      <name val="NTHarmonica"/>
    </font>
  </fonts>
  <fills count="4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  <b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7"/>
        <bgColor indexed="41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hair">
        <color indexed="8"/>
      </left>
      <right/>
      <top style="hair">
        <color indexed="8"/>
      </top>
      <bottom style="hair">
        <color indexed="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160">
    <xf numFmtId="0" fontId="0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166" fontId="15" fillId="0" borderId="0">
      <protection locked="0"/>
    </xf>
    <xf numFmtId="166" fontId="15" fillId="0" borderId="0">
      <protection locked="0"/>
    </xf>
    <xf numFmtId="166" fontId="16" fillId="0" borderId="0">
      <protection locked="0"/>
    </xf>
    <xf numFmtId="166" fontId="16" fillId="0" borderId="0">
      <protection locked="0"/>
    </xf>
    <xf numFmtId="166" fontId="16" fillId="0" borderId="0">
      <protection locked="0"/>
    </xf>
    <xf numFmtId="0" fontId="15" fillId="0" borderId="2">
      <protection locked="0"/>
    </xf>
    <xf numFmtId="0" fontId="17" fillId="0" borderId="0">
      <protection locked="0"/>
    </xf>
    <xf numFmtId="0" fontId="17" fillId="0" borderId="0">
      <protection locked="0"/>
    </xf>
    <xf numFmtId="0" fontId="16" fillId="0" borderId="2">
      <protection locked="0"/>
    </xf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8" fillId="20" borderId="0" applyNumberFormat="0" applyBorder="0" applyAlignment="0" applyProtection="0"/>
    <xf numFmtId="0" fontId="18" fillId="23" borderId="0" applyNumberFormat="0" applyBorder="0" applyAlignment="0" applyProtection="0"/>
    <xf numFmtId="0" fontId="19" fillId="21" borderId="0" applyNumberFormat="0" applyBorder="0" applyAlignment="0" applyProtection="0"/>
    <xf numFmtId="0" fontId="19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4" borderId="0" applyNumberFormat="0" applyBorder="0" applyAlignment="0" applyProtection="0"/>
    <xf numFmtId="0" fontId="18" fillId="25" borderId="0" applyNumberFormat="0" applyBorder="0" applyAlignment="0" applyProtection="0"/>
    <xf numFmtId="0" fontId="18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26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9" fillId="21" borderId="0" applyNumberFormat="0" applyBorder="0" applyAlignment="0" applyProtection="0"/>
    <xf numFmtId="0" fontId="20" fillId="27" borderId="0" applyNumberFormat="0" applyBorder="0" applyAlignment="0" applyProtection="0"/>
    <xf numFmtId="0" fontId="21" fillId="28" borderId="3" applyNumberFormat="0" applyAlignment="0" applyProtection="0"/>
    <xf numFmtId="0" fontId="22" fillId="22" borderId="4" applyNumberFormat="0" applyAlignment="0" applyProtection="0"/>
    <xf numFmtId="167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9" fontId="24" fillId="0" borderId="0" applyFont="0" applyFill="0" applyBorder="0" applyAlignment="0" applyProtection="0"/>
    <xf numFmtId="170" fontId="23" fillId="0" borderId="0" applyFont="0" applyFill="0" applyBorder="0" applyAlignment="0" applyProtection="0"/>
    <xf numFmtId="0" fontId="25" fillId="29" borderId="0" applyNumberFormat="0" applyBorder="0" applyAlignment="0" applyProtection="0"/>
    <xf numFmtId="0" fontId="25" fillId="30" borderId="0" applyNumberFormat="0" applyBorder="0" applyAlignment="0" applyProtection="0"/>
    <xf numFmtId="0" fontId="25" fillId="31" borderId="0" applyNumberFormat="0" applyBorder="0" applyAlignment="0" applyProtection="0"/>
    <xf numFmtId="0" fontId="26" fillId="23" borderId="0" applyNumberFormat="0" applyBorder="0" applyAlignment="0" applyProtection="0"/>
    <xf numFmtId="0" fontId="27" fillId="0" borderId="5" applyNumberFormat="0" applyFill="0" applyAlignment="0" applyProtection="0"/>
    <xf numFmtId="0" fontId="28" fillId="0" borderId="6" applyNumberFormat="0" applyFill="0" applyAlignment="0" applyProtection="0"/>
    <xf numFmtId="0" fontId="29" fillId="0" borderId="7" applyNumberFormat="0" applyFill="0" applyAlignment="0" applyProtection="0"/>
    <xf numFmtId="0" fontId="29" fillId="0" borderId="0" applyNumberFormat="0" applyFill="0" applyBorder="0" applyAlignment="0" applyProtection="0"/>
    <xf numFmtId="0" fontId="30" fillId="21" borderId="3" applyNumberFormat="0" applyAlignment="0" applyProtection="0"/>
    <xf numFmtId="0" fontId="31" fillId="0" borderId="8" applyNumberFormat="0" applyFill="0" applyAlignment="0" applyProtection="0"/>
    <xf numFmtId="0" fontId="32" fillId="32" borderId="0" applyNumberFormat="0" applyBorder="0" applyAlignment="0" applyProtection="0"/>
    <xf numFmtId="0" fontId="33" fillId="0" borderId="0"/>
    <xf numFmtId="0" fontId="23" fillId="0" borderId="0"/>
    <xf numFmtId="0" fontId="34" fillId="0" borderId="0"/>
    <xf numFmtId="0" fontId="23" fillId="20" borderId="9" applyNumberFormat="0" applyFont="0" applyAlignment="0" applyProtection="0"/>
    <xf numFmtId="0" fontId="35" fillId="28" borderId="10" applyNumberFormat="0" applyAlignment="0" applyProtection="0"/>
    <xf numFmtId="0" fontId="36" fillId="0" borderId="0" applyNumberFormat="0">
      <alignment horizontal="left"/>
    </xf>
    <xf numFmtId="0" fontId="37" fillId="0" borderId="0" applyNumberFormat="0" applyFill="0" applyBorder="0" applyAlignment="0" applyProtection="0"/>
    <xf numFmtId="0" fontId="25" fillId="0" borderId="11" applyNumberFormat="0" applyFill="0" applyAlignment="0" applyProtection="0"/>
    <xf numFmtId="0" fontId="38" fillId="0" borderId="0" applyNumberFormat="0" applyFill="0" applyBorder="0" applyAlignment="0" applyProtection="0"/>
    <xf numFmtId="0" fontId="19" fillId="33" borderId="0" applyNumberFormat="0" applyBorder="0" applyAlignment="0" applyProtection="0"/>
    <xf numFmtId="0" fontId="19" fillId="33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171" fontId="39" fillId="0" borderId="12">
      <protection locked="0"/>
    </xf>
    <xf numFmtId="0" fontId="30" fillId="7" borderId="3" applyNumberFormat="0" applyAlignment="0" applyProtection="0"/>
    <xf numFmtId="0" fontId="30" fillId="7" borderId="3" applyNumberFormat="0" applyAlignment="0" applyProtection="0"/>
    <xf numFmtId="0" fontId="35" fillId="37" borderId="10" applyNumberFormat="0" applyAlignment="0" applyProtection="0"/>
    <xf numFmtId="0" fontId="35" fillId="37" borderId="10" applyNumberFormat="0" applyAlignment="0" applyProtection="0"/>
    <xf numFmtId="0" fontId="40" fillId="37" borderId="3" applyNumberFormat="0" applyAlignment="0" applyProtection="0"/>
    <xf numFmtId="0" fontId="40" fillId="37" borderId="3" applyNumberFormat="0" applyAlignment="0" applyProtection="0"/>
    <xf numFmtId="0" fontId="41" fillId="0" borderId="0" applyBorder="0">
      <alignment horizontal="center" vertical="center" wrapText="1"/>
    </xf>
    <xf numFmtId="0" fontId="42" fillId="0" borderId="13" applyNumberFormat="0" applyFill="0" applyAlignment="0" applyProtection="0"/>
    <xf numFmtId="0" fontId="42" fillId="0" borderId="13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4" fillId="0" borderId="14" applyNumberFormat="0" applyFill="0" applyAlignment="0" applyProtection="0"/>
    <xf numFmtId="0" fontId="44" fillId="0" borderId="14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15" applyBorder="0">
      <alignment horizontal="center" vertical="center" wrapText="1"/>
    </xf>
    <xf numFmtId="171" fontId="46" fillId="38" borderId="12"/>
    <xf numFmtId="4" fontId="47" fillId="39" borderId="1" applyBorder="0">
      <alignment horizontal="right"/>
    </xf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2" fillId="40" borderId="4" applyNumberFormat="0" applyAlignment="0" applyProtection="0"/>
    <xf numFmtId="0" fontId="22" fillId="40" borderId="4" applyNumberFormat="0" applyAlignment="0" applyProtection="0"/>
    <xf numFmtId="0" fontId="48" fillId="0" borderId="0">
      <alignment horizontal="center" vertical="top" wrapText="1"/>
    </xf>
    <xf numFmtId="0" fontId="49" fillId="0" borderId="0">
      <alignment horizontal="center" vertical="center" wrapText="1"/>
    </xf>
    <xf numFmtId="0" fontId="50" fillId="41" borderId="0" applyFill="0">
      <alignment wrapText="1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2" fillId="42" borderId="0" applyNumberFormat="0" applyBorder="0" applyAlignment="0" applyProtection="0"/>
    <xf numFmtId="0" fontId="32" fillId="4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52" fillId="0" borderId="0"/>
    <xf numFmtId="0" fontId="52" fillId="0" borderId="0"/>
    <xf numFmtId="0" fontId="5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2" fontId="53" fillId="0" borderId="0"/>
    <xf numFmtId="0" fontId="2" fillId="0" borderId="0"/>
    <xf numFmtId="0" fontId="2" fillId="0" borderId="0"/>
    <xf numFmtId="0" fontId="2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54" fillId="0" borderId="0"/>
    <xf numFmtId="0" fontId="2" fillId="0" borderId="0"/>
    <xf numFmtId="0" fontId="55" fillId="0" borderId="0"/>
    <xf numFmtId="0" fontId="52" fillId="0" borderId="0"/>
    <xf numFmtId="0" fontId="5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5" fillId="0" borderId="0"/>
    <xf numFmtId="0" fontId="54" fillId="0" borderId="0"/>
    <xf numFmtId="0" fontId="5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6" fillId="3" borderId="0" applyNumberFormat="0" applyBorder="0" applyAlignment="0" applyProtection="0"/>
    <xf numFmtId="0" fontId="56" fillId="3" borderId="0" applyNumberFormat="0" applyBorder="0" applyAlignment="0" applyProtection="0"/>
    <xf numFmtId="173" fontId="57" fillId="39" borderId="17" applyNumberFormat="0" applyBorder="0" applyAlignment="0">
      <alignment vertical="center"/>
      <protection locked="0"/>
    </xf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8" fillId="43" borderId="9" applyNumberFormat="0" applyFont="0" applyAlignment="0" applyProtection="0"/>
    <xf numFmtId="0" fontId="18" fillId="43" borderId="9" applyNumberFormat="0" applyFont="0" applyAlignment="0" applyProtection="0"/>
    <xf numFmtId="0" fontId="18" fillId="43" borderId="9" applyNumberFormat="0" applyFont="0" applyAlignment="0" applyProtection="0"/>
    <xf numFmtId="9" fontId="23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0" fillId="0" borderId="8" applyNumberFormat="0" applyFill="0" applyAlignment="0" applyProtection="0"/>
    <xf numFmtId="0" fontId="60" fillId="0" borderId="8" applyNumberFormat="0" applyFill="0" applyAlignment="0" applyProtection="0"/>
    <xf numFmtId="0" fontId="13" fillId="0" borderId="0"/>
    <xf numFmtId="0" fontId="14" fillId="0" borderId="0"/>
    <xf numFmtId="38" fontId="61" fillId="0" borderId="0">
      <alignment vertical="top"/>
    </xf>
    <xf numFmtId="38" fontId="61" fillId="0" borderId="0">
      <alignment vertical="top"/>
    </xf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49" fontId="50" fillId="0" borderId="0">
      <alignment horizontal="center"/>
    </xf>
    <xf numFmtId="174" fontId="62" fillId="0" borderId="0" applyFont="0" applyFill="0" applyBorder="0" applyAlignment="0" applyProtection="0"/>
    <xf numFmtId="175" fontId="62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52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7" fontId="23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6" fontId="2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4" fontId="47" fillId="41" borderId="0" applyFont="0" applyBorder="0">
      <alignment horizontal="right"/>
    </xf>
    <xf numFmtId="4" fontId="47" fillId="41" borderId="18" applyBorder="0">
      <alignment horizontal="right"/>
    </xf>
    <xf numFmtId="4" fontId="47" fillId="44" borderId="19" applyBorder="0">
      <alignment horizontal="right"/>
    </xf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166" fontId="16" fillId="0" borderId="0">
      <protection locked="0"/>
    </xf>
  </cellStyleXfs>
  <cellXfs count="44">
    <xf numFmtId="0" fontId="0" fillId="0" borderId="0" xfId="0"/>
    <xf numFmtId="49" fontId="3" fillId="0" borderId="0" xfId="1" applyNumberFormat="1" applyFont="1" applyFill="1" applyBorder="1"/>
    <xf numFmtId="0" fontId="3" fillId="0" borderId="0" xfId="1" applyFont="1" applyFill="1" applyBorder="1" applyAlignment="1">
      <alignment vertical="center"/>
    </xf>
    <xf numFmtId="0" fontId="2" fillId="0" borderId="0" xfId="2" applyFill="1"/>
    <xf numFmtId="0" fontId="4" fillId="0" borderId="0" xfId="1" applyFont="1" applyFill="1" applyBorder="1" applyAlignment="1">
      <alignment horizontal="center"/>
    </xf>
    <xf numFmtId="0" fontId="3" fillId="0" borderId="0" xfId="1" applyFont="1" applyFill="1" applyBorder="1" applyAlignment="1"/>
    <xf numFmtId="0" fontId="2" fillId="0" borderId="0" xfId="3" applyFont="1" applyFill="1" applyBorder="1" applyAlignment="1">
      <alignment horizontal="center"/>
    </xf>
    <xf numFmtId="0" fontId="5" fillId="0" borderId="0" xfId="2" applyFont="1" applyFill="1"/>
    <xf numFmtId="0" fontId="8" fillId="0" borderId="1" xfId="3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vertical="center" wrapText="1"/>
    </xf>
    <xf numFmtId="2" fontId="7" fillId="0" borderId="1" xfId="3" applyNumberFormat="1" applyFont="1" applyFill="1" applyBorder="1" applyAlignment="1">
      <alignment horizontal="center" vertical="center" wrapText="1"/>
    </xf>
    <xf numFmtId="164" fontId="7" fillId="0" borderId="1" xfId="3" applyNumberFormat="1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left" vertical="center" wrapText="1"/>
    </xf>
    <xf numFmtId="165" fontId="3" fillId="0" borderId="0" xfId="1" applyNumberFormat="1" applyFont="1" applyFill="1" applyBorder="1" applyAlignment="1">
      <alignment vertical="center"/>
    </xf>
    <xf numFmtId="2" fontId="3" fillId="0" borderId="0" xfId="1" applyNumberFormat="1" applyFont="1" applyFill="1" applyBorder="1" applyAlignment="1">
      <alignment vertical="center"/>
    </xf>
    <xf numFmtId="49" fontId="10" fillId="0" borderId="0" xfId="1" applyNumberFormat="1" applyFont="1" applyFill="1" applyBorder="1"/>
    <xf numFmtId="0" fontId="10" fillId="0" borderId="0" xfId="1" applyFont="1" applyFill="1" applyBorder="1" applyAlignment="1">
      <alignment vertical="center"/>
    </xf>
    <xf numFmtId="2" fontId="10" fillId="0" borderId="0" xfId="1" applyNumberFormat="1" applyFont="1" applyFill="1" applyBorder="1" applyAlignment="1">
      <alignment vertical="center"/>
    </xf>
    <xf numFmtId="0" fontId="8" fillId="0" borderId="22" xfId="3" applyFont="1" applyFill="1" applyBorder="1" applyAlignment="1">
      <alignment horizontal="center" vertical="center" wrapText="1"/>
    </xf>
    <xf numFmtId="49" fontId="8" fillId="0" borderId="21" xfId="3" applyNumberFormat="1" applyFont="1" applyFill="1" applyBorder="1" applyAlignment="1">
      <alignment horizontal="center" vertical="center" wrapText="1"/>
    </xf>
    <xf numFmtId="49" fontId="7" fillId="0" borderId="21" xfId="3" applyNumberFormat="1" applyFont="1" applyFill="1" applyBorder="1" applyAlignment="1">
      <alignment horizontal="center" vertical="center" wrapText="1"/>
    </xf>
    <xf numFmtId="0" fontId="7" fillId="0" borderId="22" xfId="3" applyFont="1" applyFill="1" applyBorder="1" applyAlignment="1">
      <alignment horizontal="center" vertical="center" wrapText="1"/>
    </xf>
    <xf numFmtId="2" fontId="7" fillId="0" borderId="22" xfId="3" applyNumberFormat="1" applyFont="1" applyFill="1" applyBorder="1" applyAlignment="1">
      <alignment horizontal="center" vertical="center" wrapText="1"/>
    </xf>
    <xf numFmtId="0" fontId="7" fillId="0" borderId="24" xfId="3" applyFont="1" applyFill="1" applyBorder="1" applyAlignment="1">
      <alignment horizontal="center" vertical="center" wrapText="1"/>
    </xf>
    <xf numFmtId="2" fontId="7" fillId="0" borderId="24" xfId="3" applyNumberFormat="1" applyFont="1" applyFill="1" applyBorder="1" applyAlignment="1">
      <alignment horizontal="center" vertical="center" wrapText="1"/>
    </xf>
    <xf numFmtId="2" fontId="7" fillId="0" borderId="25" xfId="3" applyNumberFormat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/>
    </xf>
    <xf numFmtId="0" fontId="7" fillId="0" borderId="0" xfId="4" applyFont="1" applyFill="1" applyBorder="1" applyAlignment="1">
      <alignment horizontal="center" vertical="center"/>
    </xf>
    <xf numFmtId="0" fontId="3" fillId="0" borderId="0" xfId="4" applyFont="1" applyFill="1" applyBorder="1" applyAlignment="1">
      <alignment horizontal="center" vertical="top"/>
    </xf>
    <xf numFmtId="0" fontId="3" fillId="0" borderId="0" xfId="1" applyFont="1" applyFill="1" applyBorder="1" applyAlignment="1">
      <alignment horizontal="center"/>
    </xf>
    <xf numFmtId="0" fontId="2" fillId="0" borderId="0" xfId="3" applyFont="1" applyFill="1" applyBorder="1" applyAlignment="1">
      <alignment horizontal="center"/>
    </xf>
    <xf numFmtId="0" fontId="2" fillId="0" borderId="0" xfId="3" applyFont="1" applyFill="1" applyBorder="1" applyAlignment="1">
      <alignment horizontal="center" vertical="center"/>
    </xf>
    <xf numFmtId="0" fontId="8" fillId="0" borderId="20" xfId="3" applyFont="1" applyFill="1" applyBorder="1" applyAlignment="1">
      <alignment horizontal="center" vertical="center" wrapText="1"/>
    </xf>
    <xf numFmtId="0" fontId="8" fillId="0" borderId="19" xfId="3" applyFont="1" applyFill="1" applyBorder="1" applyAlignment="1">
      <alignment horizontal="center" vertical="center" wrapText="1"/>
    </xf>
    <xf numFmtId="0" fontId="9" fillId="0" borderId="0" xfId="3" applyFont="1" applyFill="1" applyBorder="1" applyAlignment="1">
      <alignment horizontal="center" vertical="center"/>
    </xf>
    <xf numFmtId="0" fontId="3" fillId="0" borderId="0" xfId="1" applyFont="1" applyFill="1" applyBorder="1"/>
    <xf numFmtId="49" fontId="8" fillId="0" borderId="18" xfId="3" applyNumberFormat="1" applyFont="1" applyFill="1" applyBorder="1" applyAlignment="1">
      <alignment horizontal="center" vertical="center" wrapText="1"/>
    </xf>
    <xf numFmtId="49" fontId="8" fillId="0" borderId="21" xfId="3" applyNumberFormat="1" applyFont="1" applyFill="1" applyBorder="1" applyAlignment="1">
      <alignment horizontal="center" vertical="center" wrapText="1"/>
    </xf>
    <xf numFmtId="0" fontId="8" fillId="0" borderId="1" xfId="3" applyFont="1" applyFill="1" applyBorder="1" applyAlignment="1">
      <alignment horizontal="center" vertical="center" wrapText="1"/>
    </xf>
    <xf numFmtId="49" fontId="7" fillId="0" borderId="21" xfId="3" applyNumberFormat="1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left" vertical="center" wrapText="1"/>
    </xf>
    <xf numFmtId="49" fontId="7" fillId="0" borderId="23" xfId="3" applyNumberFormat="1" applyFont="1" applyFill="1" applyBorder="1" applyAlignment="1">
      <alignment horizontal="center" vertical="center" wrapText="1"/>
    </xf>
    <xf numFmtId="0" fontId="7" fillId="0" borderId="24" xfId="3" applyFont="1" applyFill="1" applyBorder="1" applyAlignment="1">
      <alignment horizontal="left" vertical="center" wrapText="1"/>
    </xf>
  </cellXfs>
  <cellStyles count="2160">
    <cellStyle name="_+94 Прил. 24 2006-2010 новое с Соглашением 17.08.07" xfId="5"/>
    <cellStyle name="_+94 Прил. 24 2006-2010 новое с Соглашением 17.08.07_прил.7а" xfId="6"/>
    <cellStyle name="_+94 Прил. 24 2006-2010 новое с Соглашением 17.08.07_прил.7а_1" xfId="7"/>
    <cellStyle name="_+94 Прил. 24 2006-2010 новое с Соглашением 17.08.07_приложение 1.4" xfId="8"/>
    <cellStyle name="_+94 Прил. 24 2006-2010 новое с Соглашением 17.08.07_Филиал" xfId="9"/>
    <cellStyle name="_2010г Приложения 4_1 5 (2) (2)" xfId="10"/>
    <cellStyle name="_2010г Приложения 4_1 5 (2) (2)_4.2" xfId="11"/>
    <cellStyle name="_2010г Приложения 4_1 5 (2) (2)_иа" xfId="12"/>
    <cellStyle name="_2010г Приложения 4_1 5 (2) (2)_прил.7а" xfId="13"/>
    <cellStyle name="_2010г Приложения 4_1 5 (2) (2)_прил.7а_1" xfId="14"/>
    <cellStyle name="_2010г Приложения 4_1 5 (2) (2)_Филиал" xfId="15"/>
    <cellStyle name="_24 с ГЕНЕРАЦИЕЙ 14.02.08" xfId="16"/>
    <cellStyle name="_24 с ГЕНЕРАЦИЕЙ 14.02.08_прил.7а" xfId="17"/>
    <cellStyle name="_24 с ГЕНЕРАЦИЕЙ 14.02.08_прил.7а_1" xfId="18"/>
    <cellStyle name="_24 с ГЕНЕРАЦИЕЙ 14.02.08_приложение 1.4" xfId="19"/>
    <cellStyle name="_24 с ГЕНЕРАЦИЕЙ 14.02.08_Филиал" xfId="20"/>
    <cellStyle name="_Адресная и трехлетняя программа140307" xfId="21"/>
    <cellStyle name="_Анализ незаверш  стр-ва (Прил 1-4)" xfId="22"/>
    <cellStyle name="_Анализ незаверш  стр-ва (Прил 1-4) (2)" xfId="23"/>
    <cellStyle name="_Анализ незаверш  стр-ва (Прил 1-4) (2)_прил.7а" xfId="24"/>
    <cellStyle name="_Анализ незаверш  стр-ва (Прил 1-4) (2)_прил.7а_1" xfId="25"/>
    <cellStyle name="_Анализ незаверш  стр-ва (Прил 1-4) (2)_приложение 1.4" xfId="26"/>
    <cellStyle name="_Анализ незаверш  стр-ва (Прил 1-4) (2)_Филиал" xfId="27"/>
    <cellStyle name="_Анализ незаверш  стр-ва (Прил 1-4)_прил.7а" xfId="28"/>
    <cellStyle name="_Анализ незаверш  стр-ва (Прил 1-4)_прил.7а_1" xfId="29"/>
    <cellStyle name="_Анализ незаверш  стр-ва (Прил 1-4)_приложение 1.4" xfId="30"/>
    <cellStyle name="_Анализ незаверш  стр-ва (Прил 1-4)_Филиал" xfId="31"/>
    <cellStyle name="_БП Владимирэнерго" xfId="32"/>
    <cellStyle name="_БП Владимирэнерго_прил.7а" xfId="33"/>
    <cellStyle name="_БП Владимирэнерго_прил.7а_1" xfId="34"/>
    <cellStyle name="_БП Владимирэнерго_приложение 1.4" xfId="35"/>
    <cellStyle name="_БП Владимирэнерго_Филиал" xfId="36"/>
    <cellStyle name="_БП Владимирэнерго_Филиал_1" xfId="37"/>
    <cellStyle name="_БП ННЭ (с облиг.)" xfId="38"/>
    <cellStyle name="_БП ННЭ (с облиг.)_прил.7а" xfId="39"/>
    <cellStyle name="_БП ННЭ (с облиг.)_прил.7а_1" xfId="40"/>
    <cellStyle name="_БП ННЭ (с облиг.)_приложение 1.4" xfId="41"/>
    <cellStyle name="_БП ННЭ (с облиг.)_Филиал" xfId="42"/>
    <cellStyle name="_БП ННЭ (с облиг.)_Филиал_1" xfId="43"/>
    <cellStyle name="_график c мощностями по Соглашению без НДС Ульянычев версия на 02 03 07" xfId="44"/>
    <cellStyle name="_график c мощностями по Соглашению без НДС Ульянычев версия на 04 03 07 " xfId="45"/>
    <cellStyle name="_График ввода 07-09" xfId="46"/>
    <cellStyle name="_график по Соглашению без НДС Ульянычев версия на 28 02 07" xfId="47"/>
    <cellStyle name="_Для Балаевой 23 05 07" xfId="48"/>
    <cellStyle name="_для ФСТ 2008 версия5" xfId="49"/>
    <cellStyle name="_Долг инв программа ( для РЭКна 2009г )" xfId="50"/>
    <cellStyle name="_Долг инв программа ( для РЭКна 2009г ) (2)" xfId="51"/>
    <cellStyle name="_Инвест программа 2009-1 (2)" xfId="52"/>
    <cellStyle name="_Инвест программа 2009-1 (3)" xfId="53"/>
    <cellStyle name="_Инвестиции (лизинг) для БП 2007" xfId="54"/>
    <cellStyle name="_Инвестиции (лизинг) для БП 2007_прил.7а" xfId="55"/>
    <cellStyle name="_Инвестиции (лизинг) для БП 2007_прил.7а_1" xfId="56"/>
    <cellStyle name="_Инвестиции (лизинг) для БП 2007_приложение 1.4" xfId="57"/>
    <cellStyle name="_Инвестиции (лизинг) для БП 2007_Филиал" xfId="58"/>
    <cellStyle name="_ИПР 2011-2015 СТФ пр1 2" xfId="59"/>
    <cellStyle name="_ИПР_ 2005" xfId="60"/>
    <cellStyle name="_ИПР_ 2005_прил.7а" xfId="61"/>
    <cellStyle name="_ИПР_ 2005_прил.7а_1" xfId="62"/>
    <cellStyle name="_ИПР_ 2005_приложение 1.4" xfId="63"/>
    <cellStyle name="_ИПР_ 2005_Филиал" xfId="64"/>
    <cellStyle name="_ИПР_свод" xfId="65"/>
    <cellStyle name="_ИПР_свод_иа" xfId="66"/>
    <cellStyle name="_ИПР_свод_прил.7а" xfId="67"/>
    <cellStyle name="_ИПР_свод_прил.7а_1" xfId="68"/>
    <cellStyle name="_ИПР_свод_Филиал" xfId="69"/>
    <cellStyle name="_Книга1" xfId="70"/>
    <cellStyle name="_Книга1_прил.7а" xfId="71"/>
    <cellStyle name="_Книга1_прил.7а_1" xfId="72"/>
    <cellStyle name="_Книга1_приложение 1.4" xfId="73"/>
    <cellStyle name="_Книга1_Филиал" xfId="74"/>
    <cellStyle name="_Книга1_Филиал_1" xfId="75"/>
    <cellStyle name="_Книга3" xfId="76"/>
    <cellStyle name="_Копия Приложение 3 1 - Перегруппировка ИПР 2009 - 2011 (2)" xfId="77"/>
    <cellStyle name="_Копия Приложение 3 1 - Перегруппировка ИПР 2009 - 2011 (2)_прил.7а" xfId="78"/>
    <cellStyle name="_Копия Приложение 3 1 - Перегруппировка ИПР 2009 - 2011 (2)_прил.7а_1" xfId="79"/>
    <cellStyle name="_Копия Приложение 3 1 - Перегруппировка ИПР 2009 - 2011 (2)_приложение 1.4" xfId="80"/>
    <cellStyle name="_Копия Приложение 3 1 - Перегруппировка ИПР 2009 - 2011 (2)_Филиал" xfId="81"/>
    <cellStyle name="_Копия Приложения 4 1  к ИПР 3400 23 04 (2)" xfId="82"/>
    <cellStyle name="_Копия Приложения 4 1  к ИПР 3400 23 04 (2)_4.2" xfId="83"/>
    <cellStyle name="_Копия Приложения 4 1  к ИПР 3400 23 04 (2)_иа" xfId="84"/>
    <cellStyle name="_Копия Приложения 4 1  к ИПР 3400 23 04 (2)_прил.7а" xfId="85"/>
    <cellStyle name="_Копия Приложения 4 1  к ИПР 3400 23 04 (2)_прил.7а_1" xfId="86"/>
    <cellStyle name="_Копия Приложения 4 1  к ИПР 3400 23 04 (2)_Филиал" xfId="87"/>
    <cellStyle name="_Коррект. Долг инв программа ( прибыль РЭК)" xfId="88"/>
    <cellStyle name="_КОРРЕКТИРОВКА СОГЛАШЕНИЯ 23.05.07" xfId="89"/>
    <cellStyle name="_Мариэнерго" xfId="90"/>
    <cellStyle name="_Незавершённое строительство" xfId="91"/>
    <cellStyle name="_Незавершённое строительство_прил.7а" xfId="92"/>
    <cellStyle name="_Незавершённое строительство_прил.7а_1" xfId="93"/>
    <cellStyle name="_Незавершённое строительство_приложение 1.4" xfId="94"/>
    <cellStyle name="_Незавершённое строительство_Филиал" xfId="95"/>
    <cellStyle name="_Нижновэнерго" xfId="96"/>
    <cellStyle name="_Нижновэнерго прил.24" xfId="97"/>
    <cellStyle name="_Нижновэнерго прил.24_прил.7а" xfId="98"/>
    <cellStyle name="_Нижновэнерго прил.24_прил.7а_1" xfId="99"/>
    <cellStyle name="_Нижновэнерго прил.24_приложение 1.4" xfId="100"/>
    <cellStyle name="_Нижновэнерго прил.24_Филиал" xfId="101"/>
    <cellStyle name="_Нижновэнерго_прил.7а" xfId="102"/>
    <cellStyle name="_Нижновэнерго_прил.7а_1" xfId="103"/>
    <cellStyle name="_Нижновэнерго_приложение 1.4" xfId="104"/>
    <cellStyle name="_Нижновэнерго_Филиал" xfId="105"/>
    <cellStyle name="_Нижновэнерго24" xfId="106"/>
    <cellStyle name="_Нижновэнерго24_прил.7а" xfId="107"/>
    <cellStyle name="_Нижновэнерго24_прил.7а_1" xfId="108"/>
    <cellStyle name="_Нижновэнерго24_приложение 1.4" xfId="109"/>
    <cellStyle name="_Нижновэнерго24_Филиал" xfId="110"/>
    <cellStyle name="_опл.и выполн.янв. -нояб + декаб.оператив" xfId="111"/>
    <cellStyle name="_опл.и выполн.янв. -нояб + декаб.оператив_прил.7а" xfId="112"/>
    <cellStyle name="_опл.и выполн.янв. -нояб + декаб.оператив_прил.7а_1" xfId="113"/>
    <cellStyle name="_опл.и выполн.янв. -нояб + декаб.оператив_приложение 1.4" xfId="114"/>
    <cellStyle name="_опл.и выполн.янв. -нояб + декаб.оператив_Филиал" xfId="115"/>
    <cellStyle name="_опл.и выполн.янв. -нояб + декаб.оператив_Филиал_1" xfId="116"/>
    <cellStyle name="_отдано в РЭК сводный план ИП 2007 300606" xfId="117"/>
    <cellStyle name="_Отражение источников" xfId="118"/>
    <cellStyle name="_Отражение источников_прил.7а" xfId="119"/>
    <cellStyle name="_Отражение источников_прил.7а_1" xfId="120"/>
    <cellStyle name="_Отражение источников_приложение 1.4" xfId="121"/>
    <cellStyle name="_Отражение источников_Филиал" xfId="122"/>
    <cellStyle name="_Отчёт за 3 квартал 2005_челяб" xfId="123"/>
    <cellStyle name="_Отчёт за 3 квартал 2005_челяб_прил.7а" xfId="124"/>
    <cellStyle name="_Отчёт за 3 квартал 2005_челяб_прил.7а_1" xfId="125"/>
    <cellStyle name="_Отчёт за 3 квартал 2005_челяб_приложение 1.4" xfId="126"/>
    <cellStyle name="_Отчёт за 3 квартал 2005_челяб_Филиал" xfId="127"/>
    <cellStyle name="_Отчет за IIIкв.2005г. ОАО Мариэнерго (печать) в МРСК" xfId="128"/>
    <cellStyle name="_Отчет за IIIкв.2005г. ОАО Мариэнерго (печать) в МРСК_прил.7а" xfId="129"/>
    <cellStyle name="_Отчет за IIIкв.2005г. ОАО Мариэнерго (печать) в МРСК_прил.7а_1" xfId="130"/>
    <cellStyle name="_Отчет за IIIкв.2005г. ОАО Мариэнерго (печать) в МРСК_приложение 1.4" xfId="131"/>
    <cellStyle name="_Отчет за IIIкв.2005г. ОАО Мариэнерго (печать) в МРСК_Филиал" xfId="132"/>
    <cellStyle name="_отчёт ИПР_3кв_мари" xfId="133"/>
    <cellStyle name="_отчёт ИПР_3кв_мари_прил.7а" xfId="134"/>
    <cellStyle name="_отчёт ИПР_3кв_мари_прил.7а_1" xfId="135"/>
    <cellStyle name="_отчёт ИПР_3кв_мари_приложение 1.4" xfId="136"/>
    <cellStyle name="_отчёт ИПР_3кв_мари_Филиал" xfId="137"/>
    <cellStyle name="_Перегруппировка 2009 - 2011" xfId="138"/>
    <cellStyle name="_Перечень по ТП" xfId="139"/>
    <cellStyle name="_Перечень по ТП на 2009 год _4 от 11 01 09 (2)" xfId="140"/>
    <cellStyle name="_Перечень по ТП_дополненный (2)" xfId="141"/>
    <cellStyle name="_Перечень по ТП_прил.7а" xfId="142"/>
    <cellStyle name="_Перечень по ТП_прил.7а_1" xfId="143"/>
    <cellStyle name="_Перечень по ТП_Филиал" xfId="144"/>
    <cellStyle name="_Прил 12 МРСК СК,  Нурэнерго" xfId="145"/>
    <cellStyle name="_Прил4-1_ФинПл5л_06.08.10" xfId="146"/>
    <cellStyle name="_Прил4-1_ФинПл5л_06.08.10_4.2" xfId="147"/>
    <cellStyle name="_Прил4-1_ФинПл5л_06.08.10_иа" xfId="148"/>
    <cellStyle name="_Прил4-1_ФинПл5л_06.08.10_прил.7а" xfId="149"/>
    <cellStyle name="_Прил4-1_ФинПл5л_06.08.10_прил.7а_1" xfId="150"/>
    <cellStyle name="_Прил4-1_ФинПл5л_06.08.10_тэ" xfId="151"/>
    <cellStyle name="_Прил4-1_ФинПл5л_06.08.10_Филиал" xfId="152"/>
    <cellStyle name="_прилож.8, 8а с АДРЕСНОЙ 19.04.07" xfId="153"/>
    <cellStyle name="_прилож.8, 8а с АДРЕСНОЙ 19.04.07_прил.7а" xfId="154"/>
    <cellStyle name="_прилож.8, 8а с АДРЕСНОЙ 19.04.07_прил.7а_1" xfId="155"/>
    <cellStyle name="_прилож.8, 8а с АДРЕСНОЙ 19.04.07_приложение 1.4" xfId="156"/>
    <cellStyle name="_прилож.8, 8а с АДРЕСНОЙ 19.04.07_Филиал" xfId="157"/>
    <cellStyle name="_приложение  1 2007 25.12. 06" xfId="158"/>
    <cellStyle name="_Приложение 18.02.08 минус СКП-ГЕНЕРАЦИЯ" xfId="159"/>
    <cellStyle name="_Приложение 1НОВАЯ" xfId="160"/>
    <cellStyle name="_Приложение 2 Сети 110 и ниже" xfId="161"/>
    <cellStyle name="_Приложение 4_ФП _новый" xfId="162"/>
    <cellStyle name="_Приложение 4_ФП _новый_ННЭ" xfId="163"/>
    <cellStyle name="_Приложение 4_ФП _новый_прил.7а" xfId="164"/>
    <cellStyle name="_Приложение 4_ФП _новый_прил.7а_1" xfId="165"/>
    <cellStyle name="_Приложение 4_ФП _новый_рэ" xfId="166"/>
    <cellStyle name="_Приложение 4_ФП _новый_Филиал" xfId="167"/>
    <cellStyle name="_Приложения 4_1 5 (2010)" xfId="168"/>
    <cellStyle name="_Приложения 4_1 5 (2010)_4.2" xfId="169"/>
    <cellStyle name="_Приложения 4_1 5 (2010)_иа" xfId="170"/>
    <cellStyle name="_Приложения 4_1 5 (2010)_прил.7а" xfId="171"/>
    <cellStyle name="_Приложения 4_1 5 (2010)_прил.7а_1" xfId="172"/>
    <cellStyle name="_Приложения 4_1 5 (2010)_Филиал" xfId="173"/>
    <cellStyle name="_Приложения 4_1 5 (2010)_Форматы Минпромэнерго(2) с расшифровкой и физ объемами" xfId="174"/>
    <cellStyle name="_Приложения 4_1 5 _формат_Тарасов" xfId="175"/>
    <cellStyle name="_Приложения 4_1 5 _формат_Тарасов_4.2" xfId="176"/>
    <cellStyle name="_Приложения 4_1 5 _формат_Тарасов_прил.7а" xfId="177"/>
    <cellStyle name="_Приложения 4_1 5 _формат_Тарасов_прил.7а_1" xfId="178"/>
    <cellStyle name="_Приложения 4_1 5 _формат_Тарасов_Филиал" xfId="179"/>
    <cellStyle name="_ПриложенияОКСу" xfId="180"/>
    <cellStyle name="_ПриложенияОКСу_прил.7а" xfId="181"/>
    <cellStyle name="_ПриложенияОКСу_прил.7а_1" xfId="182"/>
    <cellStyle name="_ПриложенияОКСу_приложение 1.4" xfId="183"/>
    <cellStyle name="_ПриложенияОКСу_Филиал" xfId="184"/>
    <cellStyle name="_Программа по техприсоединению от 15 01  МРСК" xfId="185"/>
    <cellStyle name="_Реестр по ТП_прил_9" xfId="186"/>
    <cellStyle name="_Рязаньэнерго" xfId="187"/>
    <cellStyle name="_СВОД_2011" xfId="188"/>
    <cellStyle name="_СВОД_2012" xfId="189"/>
    <cellStyle name="_СВОД_2013" xfId="190"/>
    <cellStyle name="_СВОД_2014" xfId="191"/>
    <cellStyle name="_СВОД_2015" xfId="192"/>
    <cellStyle name="_СПРАВКА_анализ испол ИПР в 2006 г" xfId="193"/>
    <cellStyle name="_СПРАВКА_анализ испол ИПР в 2006 г_прил.7а" xfId="194"/>
    <cellStyle name="_СПРАВКА_анализ испол ИПР в 2006 г_прил.7а_1" xfId="195"/>
    <cellStyle name="_СПРАВКА_анализ испол ИПР в 2006 г_приложение 1.4" xfId="196"/>
    <cellStyle name="_СПРАВКА_анализ испол ИПР в 2006 г_Филиал" xfId="197"/>
    <cellStyle name="_СТФ" xfId="198"/>
    <cellStyle name="_Удмуртэнерго" xfId="199"/>
    <cellStyle name="_Филиал" xfId="200"/>
    <cellStyle name="_Филиал_прил.7а" xfId="201"/>
    <cellStyle name="_Филиал_прил.7а_1" xfId="202"/>
    <cellStyle name="_Филиал_Филиал" xfId="203"/>
    <cellStyle name="_Формат Инвестиционной программы на 2009г( сети )." xfId="204"/>
    <cellStyle name="_Формат Инвестиционной программы на 2009г( сети )._прил.7а" xfId="205"/>
    <cellStyle name="_Формат Инвестиционной программы на 2009г( сети )._прил.7а_1" xfId="206"/>
    <cellStyle name="_Формат Инвестиционной программы на 2009г( сети )._приложение 1.4" xfId="207"/>
    <cellStyle name="_Формат Инвестиционной программы на 2009г( сети )._Филиал" xfId="208"/>
    <cellStyle name="_Формат Инвестиционной программы на 2009г.исправл" xfId="209"/>
    <cellStyle name="_Формат Инвестиционной программы на 2009г.исправл_прил.7а" xfId="210"/>
    <cellStyle name="_Формат Инвестиционной программы на 2009г.исправл_прил.7а_1" xfId="211"/>
    <cellStyle name="_Формат Инвестиционной программы на 2009г.исправл_приложение 1.4" xfId="212"/>
    <cellStyle name="_Формат Инвестиционной программы на 2009г.исправл_Филиал" xfId="213"/>
    <cellStyle name="”€ќђќ‘ћ‚›‰" xfId="214"/>
    <cellStyle name="”€љ‘€ђћ‚ђќќ›‰" xfId="215"/>
    <cellStyle name="”ќђќ‘ћ‚›‰" xfId="216"/>
    <cellStyle name="”љ‘ђћ‚ђќќ›‰" xfId="217"/>
    <cellStyle name="„…ќ…†ќ›‰" xfId="218"/>
    <cellStyle name="€’ћѓћ‚›‰" xfId="219"/>
    <cellStyle name="‡ђѓћ‹ћ‚ћљ1" xfId="220"/>
    <cellStyle name="‡ђѓћ‹ћ‚ћљ2" xfId="221"/>
    <cellStyle name="’ћѓћ‚›‰" xfId="222"/>
    <cellStyle name="20% - Акцент1 2" xfId="223"/>
    <cellStyle name="20% - Акцент1 2 2" xfId="224"/>
    <cellStyle name="20% - Акцент1 3" xfId="225"/>
    <cellStyle name="20% - Акцент2 2" xfId="226"/>
    <cellStyle name="20% - Акцент2 2 2" xfId="227"/>
    <cellStyle name="20% - Акцент2 3" xfId="228"/>
    <cellStyle name="20% - Акцент3 2" xfId="229"/>
    <cellStyle name="20% - Акцент3 2 2" xfId="230"/>
    <cellStyle name="20% - Акцент3 3" xfId="231"/>
    <cellStyle name="20% - Акцент4 2" xfId="232"/>
    <cellStyle name="20% - Акцент4 2 2" xfId="233"/>
    <cellStyle name="20% - Акцент4 3" xfId="234"/>
    <cellStyle name="20% - Акцент5 2" xfId="235"/>
    <cellStyle name="20% - Акцент5 2 2" xfId="236"/>
    <cellStyle name="20% - Акцент5 3" xfId="237"/>
    <cellStyle name="20% - Акцент6 2" xfId="238"/>
    <cellStyle name="20% - Акцент6 2 2" xfId="239"/>
    <cellStyle name="20% - Акцент6 3" xfId="240"/>
    <cellStyle name="40% - Акцент1 2" xfId="241"/>
    <cellStyle name="40% - Акцент1 2 2" xfId="242"/>
    <cellStyle name="40% - Акцент1 3" xfId="243"/>
    <cellStyle name="40% - Акцент2 2" xfId="244"/>
    <cellStyle name="40% - Акцент2 2 2" xfId="245"/>
    <cellStyle name="40% - Акцент2 3" xfId="246"/>
    <cellStyle name="40% - Акцент3 2" xfId="247"/>
    <cellStyle name="40% - Акцент3 2 2" xfId="248"/>
    <cellStyle name="40% - Акцент3 3" xfId="249"/>
    <cellStyle name="40% - Акцент4 2" xfId="250"/>
    <cellStyle name="40% - Акцент4 2 2" xfId="251"/>
    <cellStyle name="40% - Акцент4 3" xfId="252"/>
    <cellStyle name="40% - Акцент5 2" xfId="253"/>
    <cellStyle name="40% - Акцент5 2 2" xfId="254"/>
    <cellStyle name="40% - Акцент5 3" xfId="255"/>
    <cellStyle name="40% - Акцент6 2" xfId="256"/>
    <cellStyle name="40% - Акцент6 2 2" xfId="257"/>
    <cellStyle name="40% - Акцент6 3" xfId="258"/>
    <cellStyle name="60% - Акцент1 2" xfId="259"/>
    <cellStyle name="60% - Акцент1 3" xfId="260"/>
    <cellStyle name="60% - Акцент2 2" xfId="261"/>
    <cellStyle name="60% - Акцент2 3" xfId="262"/>
    <cellStyle name="60% - Акцент3 2" xfId="263"/>
    <cellStyle name="60% - Акцент3 3" xfId="264"/>
    <cellStyle name="60% - Акцент4 2" xfId="265"/>
    <cellStyle name="60% - Акцент4 3" xfId="266"/>
    <cellStyle name="60% - Акцент5 2" xfId="267"/>
    <cellStyle name="60% - Акцент5 3" xfId="268"/>
    <cellStyle name="60% - Акцент6 2" xfId="269"/>
    <cellStyle name="60% - Акцент6 3" xfId="270"/>
    <cellStyle name="Accent1" xfId="271"/>
    <cellStyle name="Accent1 - 20%" xfId="272"/>
    <cellStyle name="Accent1 - 40%" xfId="273"/>
    <cellStyle name="Accent1 - 60%" xfId="274"/>
    <cellStyle name="Accent2" xfId="275"/>
    <cellStyle name="Accent2 - 20%" xfId="276"/>
    <cellStyle name="Accent2 - 40%" xfId="277"/>
    <cellStyle name="Accent2 - 60%" xfId="278"/>
    <cellStyle name="Accent3" xfId="279"/>
    <cellStyle name="Accent3 - 20%" xfId="280"/>
    <cellStyle name="Accent3 - 40%" xfId="281"/>
    <cellStyle name="Accent3 - 60%" xfId="282"/>
    <cellStyle name="Accent4" xfId="283"/>
    <cellStyle name="Accent4 - 20%" xfId="284"/>
    <cellStyle name="Accent4 - 40%" xfId="285"/>
    <cellStyle name="Accent4 - 60%" xfId="286"/>
    <cellStyle name="Accent5" xfId="287"/>
    <cellStyle name="Accent5 - 20%" xfId="288"/>
    <cellStyle name="Accent5 - 40%" xfId="289"/>
    <cellStyle name="Accent5 - 60%" xfId="290"/>
    <cellStyle name="Accent6" xfId="291"/>
    <cellStyle name="Accent6 - 20%" xfId="292"/>
    <cellStyle name="Accent6 - 40%" xfId="293"/>
    <cellStyle name="Accent6 - 60%" xfId="294"/>
    <cellStyle name="Bad" xfId="295"/>
    <cellStyle name="Calculation" xfId="296"/>
    <cellStyle name="Check Cell" xfId="297"/>
    <cellStyle name="Comma [0]_laroux" xfId="298"/>
    <cellStyle name="Comma_laroux" xfId="299"/>
    <cellStyle name="Currency [0]" xfId="300"/>
    <cellStyle name="Currency_laroux" xfId="301"/>
    <cellStyle name="Emphasis 1" xfId="302"/>
    <cellStyle name="Emphasis 2" xfId="303"/>
    <cellStyle name="Emphasis 3" xfId="304"/>
    <cellStyle name="Good" xfId="305"/>
    <cellStyle name="Heading 1" xfId="306"/>
    <cellStyle name="Heading 2" xfId="307"/>
    <cellStyle name="Heading 3" xfId="308"/>
    <cellStyle name="Heading 4" xfId="309"/>
    <cellStyle name="Input" xfId="310"/>
    <cellStyle name="Linked Cell" xfId="311"/>
    <cellStyle name="Neutral" xfId="312"/>
    <cellStyle name="Normal 2" xfId="313"/>
    <cellStyle name="Normal_0,85 без вывода" xfId="314"/>
    <cellStyle name="Normal1" xfId="315"/>
    <cellStyle name="Note" xfId="316"/>
    <cellStyle name="Output" xfId="317"/>
    <cellStyle name="Price_Body" xfId="318"/>
    <cellStyle name="Sheet Title" xfId="319"/>
    <cellStyle name="Total" xfId="320"/>
    <cellStyle name="Warning Text" xfId="321"/>
    <cellStyle name="Акцент1 2" xfId="322"/>
    <cellStyle name="Акцент1 3" xfId="323"/>
    <cellStyle name="Акцент2 2" xfId="324"/>
    <cellStyle name="Акцент2 3" xfId="325"/>
    <cellStyle name="Акцент3 2" xfId="326"/>
    <cellStyle name="Акцент3 3" xfId="327"/>
    <cellStyle name="Акцент4 2" xfId="328"/>
    <cellStyle name="Акцент4 3" xfId="329"/>
    <cellStyle name="Акцент5 2" xfId="330"/>
    <cellStyle name="Акцент5 3" xfId="331"/>
    <cellStyle name="Акцент6 2" xfId="332"/>
    <cellStyle name="Акцент6 3" xfId="333"/>
    <cellStyle name="Беззащитный" xfId="334"/>
    <cellStyle name="Ввод  2" xfId="335"/>
    <cellStyle name="Ввод  3" xfId="336"/>
    <cellStyle name="Вывод 2" xfId="337"/>
    <cellStyle name="Вывод 3" xfId="338"/>
    <cellStyle name="Вычисление 2" xfId="339"/>
    <cellStyle name="Вычисление 3" xfId="340"/>
    <cellStyle name="Заголовок" xfId="341"/>
    <cellStyle name="Заголовок 1 2" xfId="342"/>
    <cellStyle name="Заголовок 1 3" xfId="343"/>
    <cellStyle name="Заголовок 2 2" xfId="344"/>
    <cellStyle name="Заголовок 2 3" xfId="345"/>
    <cellStyle name="Заголовок 3 2" xfId="346"/>
    <cellStyle name="Заголовок 3 3" xfId="347"/>
    <cellStyle name="Заголовок 4 2" xfId="348"/>
    <cellStyle name="Заголовок 4 3" xfId="349"/>
    <cellStyle name="ЗаголовокСтолбца" xfId="350"/>
    <cellStyle name="Защитный" xfId="351"/>
    <cellStyle name="Значение" xfId="352"/>
    <cellStyle name="Итог 2" xfId="353"/>
    <cellStyle name="Итог 3" xfId="354"/>
    <cellStyle name="Контрольная ячейка 2" xfId="355"/>
    <cellStyle name="Контрольная ячейка 3" xfId="356"/>
    <cellStyle name="Мой заголовок" xfId="357"/>
    <cellStyle name="Мой заголовок листа" xfId="358"/>
    <cellStyle name="Мои наименования показателей" xfId="359"/>
    <cellStyle name="Название 2" xfId="360"/>
    <cellStyle name="Название 3" xfId="361"/>
    <cellStyle name="Нейтральный 2" xfId="362"/>
    <cellStyle name="Нейтральный 3" xfId="363"/>
    <cellStyle name="Обычный" xfId="0" builtinId="0"/>
    <cellStyle name="Обычный 10" xfId="364"/>
    <cellStyle name="Обычный 10 2" xfId="365"/>
    <cellStyle name="Обычный 10 2 2" xfId="366"/>
    <cellStyle name="Обычный 10 2 2 2" xfId="367"/>
    <cellStyle name="Обычный 10 2 2 2 2" xfId="368"/>
    <cellStyle name="Обычный 10 2 2 3" xfId="369"/>
    <cellStyle name="Обычный 10 2 3" xfId="370"/>
    <cellStyle name="Обычный 10 2 3 2" xfId="371"/>
    <cellStyle name="Обычный 10 2 4" xfId="372"/>
    <cellStyle name="Обычный 10 2 4 2" xfId="373"/>
    <cellStyle name="Обычный 10 2 5" xfId="374"/>
    <cellStyle name="Обычный 10 3" xfId="375"/>
    <cellStyle name="Обычный 10 3 2" xfId="376"/>
    <cellStyle name="Обычный 10 3 2 2" xfId="377"/>
    <cellStyle name="Обычный 10 3 2 2 2" xfId="378"/>
    <cellStyle name="Обычный 10 3 2 3" xfId="379"/>
    <cellStyle name="Обычный 10 3 3" xfId="380"/>
    <cellStyle name="Обычный 10 3 3 2" xfId="381"/>
    <cellStyle name="Обычный 10 3 4" xfId="382"/>
    <cellStyle name="Обычный 10 4" xfId="383"/>
    <cellStyle name="Обычный 10 4 2" xfId="384"/>
    <cellStyle name="Обычный 10 4 2 2" xfId="385"/>
    <cellStyle name="Обычный 10 4 2 2 2" xfId="386"/>
    <cellStyle name="Обычный 10 4 2 3" xfId="387"/>
    <cellStyle name="Обычный 10 4 3" xfId="388"/>
    <cellStyle name="Обычный 10 4 3 2" xfId="389"/>
    <cellStyle name="Обычный 10 4 4" xfId="390"/>
    <cellStyle name="Обычный 10 5" xfId="391"/>
    <cellStyle name="Обычный 10 5 2" xfId="392"/>
    <cellStyle name="Обычный 10 5 2 2" xfId="393"/>
    <cellStyle name="Обычный 10 5 2 2 2" xfId="394"/>
    <cellStyle name="Обычный 10 5 2 3" xfId="395"/>
    <cellStyle name="Обычный 10 5 3" xfId="396"/>
    <cellStyle name="Обычный 10 5 3 2" xfId="397"/>
    <cellStyle name="Обычный 10 5 4" xfId="398"/>
    <cellStyle name="Обычный 10 6" xfId="399"/>
    <cellStyle name="Обычный 10 6 2" xfId="400"/>
    <cellStyle name="Обычный 10 6 2 2" xfId="401"/>
    <cellStyle name="Обычный 10 6 3" xfId="402"/>
    <cellStyle name="Обычный 10 7" xfId="403"/>
    <cellStyle name="Обычный 10 7 2" xfId="404"/>
    <cellStyle name="Обычный 10 8" xfId="405"/>
    <cellStyle name="Обычный 10 8 2" xfId="406"/>
    <cellStyle name="Обычный 10 9" xfId="407"/>
    <cellStyle name="Обычный 108" xfId="408"/>
    <cellStyle name="Обычный 11" xfId="2"/>
    <cellStyle name="Обычный 11 2" xfId="409"/>
    <cellStyle name="Обычный 11 2 2" xfId="410"/>
    <cellStyle name="Обычный 11 2 2 2" xfId="411"/>
    <cellStyle name="Обычный 11 2 2 2 2" xfId="412"/>
    <cellStyle name="Обычный 11 2 2 3" xfId="413"/>
    <cellStyle name="Обычный 11 2 3" xfId="414"/>
    <cellStyle name="Обычный 11 2 3 2" xfId="415"/>
    <cellStyle name="Обычный 11 2 4" xfId="416"/>
    <cellStyle name="Обычный 11 3" xfId="417"/>
    <cellStyle name="Обычный 11 3 2" xfId="418"/>
    <cellStyle name="Обычный 11 3 2 2" xfId="419"/>
    <cellStyle name="Обычный 11 3 2 2 2" xfId="420"/>
    <cellStyle name="Обычный 11 3 2 3" xfId="421"/>
    <cellStyle name="Обычный 11 3 3" xfId="422"/>
    <cellStyle name="Обычный 11 3 3 2" xfId="423"/>
    <cellStyle name="Обычный 11 3 4" xfId="424"/>
    <cellStyle name="Обычный 12" xfId="425"/>
    <cellStyle name="Обычный 12 10" xfId="426"/>
    <cellStyle name="Обычный 12 2" xfId="427"/>
    <cellStyle name="Обычный 12 3" xfId="428"/>
    <cellStyle name="Обычный 12 3 2" xfId="429"/>
    <cellStyle name="Обычный 12 3 2 2" xfId="430"/>
    <cellStyle name="Обычный 12 3 2 2 2" xfId="431"/>
    <cellStyle name="Обычный 12 3 2 3" xfId="432"/>
    <cellStyle name="Обычный 12 3 3" xfId="433"/>
    <cellStyle name="Обычный 12 3 3 2" xfId="434"/>
    <cellStyle name="Обычный 12 3 4" xfId="435"/>
    <cellStyle name="Обычный 12 4" xfId="436"/>
    <cellStyle name="Обычный 12 4 2" xfId="437"/>
    <cellStyle name="Обычный 12 4 2 2" xfId="438"/>
    <cellStyle name="Обычный 12 4 2 2 2" xfId="439"/>
    <cellStyle name="Обычный 12 4 2 3" xfId="440"/>
    <cellStyle name="Обычный 12 4 3" xfId="441"/>
    <cellStyle name="Обычный 12 4 3 2" xfId="442"/>
    <cellStyle name="Обычный 12 4 4" xfId="443"/>
    <cellStyle name="Обычный 12 5" xfId="444"/>
    <cellStyle name="Обычный 12 5 2" xfId="445"/>
    <cellStyle name="Обычный 12 5 2 2" xfId="446"/>
    <cellStyle name="Обычный 12 5 2 2 2" xfId="447"/>
    <cellStyle name="Обычный 12 5 2 3" xfId="448"/>
    <cellStyle name="Обычный 12 5 3" xfId="449"/>
    <cellStyle name="Обычный 12 5 3 2" xfId="450"/>
    <cellStyle name="Обычный 12 5 4" xfId="451"/>
    <cellStyle name="Обычный 12 6" xfId="452"/>
    <cellStyle name="Обычный 12 6 2" xfId="453"/>
    <cellStyle name="Обычный 12 6 2 2" xfId="454"/>
    <cellStyle name="Обычный 12 6 2 2 2" xfId="455"/>
    <cellStyle name="Обычный 12 6 2 3" xfId="456"/>
    <cellStyle name="Обычный 12 6 3" xfId="457"/>
    <cellStyle name="Обычный 12 6 3 2" xfId="458"/>
    <cellStyle name="Обычный 12 6 4" xfId="459"/>
    <cellStyle name="Обычный 12 7" xfId="460"/>
    <cellStyle name="Обычный 12 7 2" xfId="461"/>
    <cellStyle name="Обычный 12 7 2 2" xfId="462"/>
    <cellStyle name="Обычный 12 7 3" xfId="463"/>
    <cellStyle name="Обычный 12 7 4" xfId="464"/>
    <cellStyle name="Обычный 12 8" xfId="465"/>
    <cellStyle name="Обычный 12 8 2" xfId="466"/>
    <cellStyle name="Обычный 12 9" xfId="467"/>
    <cellStyle name="Обычный 13" xfId="468"/>
    <cellStyle name="Обычный 13 2" xfId="469"/>
    <cellStyle name="Обычный 13 2 2" xfId="470"/>
    <cellStyle name="Обычный 13 2 2 2" xfId="471"/>
    <cellStyle name="Обычный 13 2 3" xfId="472"/>
    <cellStyle name="Обычный 13 3" xfId="473"/>
    <cellStyle name="Обычный 13 3 2" xfId="474"/>
    <cellStyle name="Обычный 13 4" xfId="475"/>
    <cellStyle name="Обычный 14" xfId="476"/>
    <cellStyle name="Обычный 14 2" xfId="477"/>
    <cellStyle name="Обычный 14 2 2" xfId="478"/>
    <cellStyle name="Обычный 14 2 2 2" xfId="479"/>
    <cellStyle name="Обычный 14 2 3" xfId="480"/>
    <cellStyle name="Обычный 14 3" xfId="481"/>
    <cellStyle name="Обычный 14 3 2" xfId="482"/>
    <cellStyle name="Обычный 14 4" xfId="483"/>
    <cellStyle name="Обычный 15" xfId="484"/>
    <cellStyle name="Обычный 15 2" xfId="485"/>
    <cellStyle name="Обычный 15 2 2" xfId="486"/>
    <cellStyle name="Обычный 15 2 2 2" xfId="487"/>
    <cellStyle name="Обычный 15 2 3" xfId="488"/>
    <cellStyle name="Обычный 15 3" xfId="489"/>
    <cellStyle name="Обычный 15 3 2" xfId="490"/>
    <cellStyle name="Обычный 15 4" xfId="491"/>
    <cellStyle name="Обычный 16" xfId="492"/>
    <cellStyle name="Обычный 16 2" xfId="493"/>
    <cellStyle name="Обычный 17" xfId="494"/>
    <cellStyle name="Обычный 18" xfId="495"/>
    <cellStyle name="Обычный 18 2" xfId="496"/>
    <cellStyle name="Обычный 18 2 2" xfId="497"/>
    <cellStyle name="Обычный 18 2 2 2" xfId="498"/>
    <cellStyle name="Обычный 18 2 3" xfId="499"/>
    <cellStyle name="Обычный 18 3" xfId="500"/>
    <cellStyle name="Обычный 18 3 2" xfId="501"/>
    <cellStyle name="Обычный 18 4" xfId="502"/>
    <cellStyle name="Обычный 19" xfId="503"/>
    <cellStyle name="Обычный 2" xfId="504"/>
    <cellStyle name="Обычный 2 2" xfId="505"/>
    <cellStyle name="Обычный 2 26 2" xfId="506"/>
    <cellStyle name="Обычный 2 3" xfId="507"/>
    <cellStyle name="Обычный 2 3 2" xfId="508"/>
    <cellStyle name="Обычный 20" xfId="509"/>
    <cellStyle name="Обычный 20 2" xfId="510"/>
    <cellStyle name="Обычный 20 2 2" xfId="511"/>
    <cellStyle name="Обычный 20 3" xfId="512"/>
    <cellStyle name="Обычный 21" xfId="513"/>
    <cellStyle name="Обычный 21 2" xfId="514"/>
    <cellStyle name="Обычный 25 2" xfId="515"/>
    <cellStyle name="Обычный 3" xfId="1"/>
    <cellStyle name="Обычный 3 2" xfId="516"/>
    <cellStyle name="Обычный 3 2 2" xfId="517"/>
    <cellStyle name="Обычный 3 2 2 2" xfId="518"/>
    <cellStyle name="Обычный 3 21" xfId="519"/>
    <cellStyle name="Обычный 3 3" xfId="520"/>
    <cellStyle name="Обычный 3 3 2" xfId="521"/>
    <cellStyle name="Обычный 3 4" xfId="522"/>
    <cellStyle name="Обычный 3 5" xfId="523"/>
    <cellStyle name="Обычный 3 6" xfId="524"/>
    <cellStyle name="Обычный 35" xfId="525"/>
    <cellStyle name="Обычный 4" xfId="526"/>
    <cellStyle name="Обычный 4 2" xfId="527"/>
    <cellStyle name="Обычный 4 2 2" xfId="528"/>
    <cellStyle name="Обычный 4 3" xfId="529"/>
    <cellStyle name="Обычный 4 3 2" xfId="530"/>
    <cellStyle name="Обычный 4 4" xfId="531"/>
    <cellStyle name="Обычный 4 4 2" xfId="532"/>
    <cellStyle name="Обычный 4 4 2 2" xfId="533"/>
    <cellStyle name="Обычный 4 4 2 2 2" xfId="534"/>
    <cellStyle name="Обычный 4 4 2 2 2 2" xfId="535"/>
    <cellStyle name="Обычный 4 4 2 2 3" xfId="536"/>
    <cellStyle name="Обычный 4 4 2 3" xfId="537"/>
    <cellStyle name="Обычный 4 4 2 3 2" xfId="538"/>
    <cellStyle name="Обычный 4 4 2 4" xfId="539"/>
    <cellStyle name="Обычный 4 4 3" xfId="540"/>
    <cellStyle name="Обычный 4 4 3 2" xfId="541"/>
    <cellStyle name="Обычный 4 4 3 2 2" xfId="542"/>
    <cellStyle name="Обычный 4 4 3 3" xfId="543"/>
    <cellStyle name="Обычный 4 4 4" xfId="544"/>
    <cellStyle name="Обычный 4 4 4 2" xfId="545"/>
    <cellStyle name="Обычный 4 4 5" xfId="546"/>
    <cellStyle name="Обычный 4 4 5 2" xfId="547"/>
    <cellStyle name="Обычный 4 4 6" xfId="548"/>
    <cellStyle name="Обычный 4 5" xfId="549"/>
    <cellStyle name="Обычный 4 5 2" xfId="550"/>
    <cellStyle name="Обычный 4 5 2 2" xfId="551"/>
    <cellStyle name="Обычный 4 5 2 2 2" xfId="552"/>
    <cellStyle name="Обычный 4 5 2 3" xfId="553"/>
    <cellStyle name="Обычный 4 5 3" xfId="554"/>
    <cellStyle name="Обычный 4 5 3 2" xfId="555"/>
    <cellStyle name="Обычный 4 5 4" xfId="556"/>
    <cellStyle name="Обычный 4 6" xfId="557"/>
    <cellStyle name="Обычный 4 6 2" xfId="558"/>
    <cellStyle name="Обычный 4 6 2 2" xfId="559"/>
    <cellStyle name="Обычный 4 6 2 2 2" xfId="560"/>
    <cellStyle name="Обычный 4 6 2 3" xfId="561"/>
    <cellStyle name="Обычный 4 6 3" xfId="562"/>
    <cellStyle name="Обычный 4 6 3 2" xfId="563"/>
    <cellStyle name="Обычный 4 6 4" xfId="564"/>
    <cellStyle name="Обычный 4 7" xfId="565"/>
    <cellStyle name="Обычный 5" xfId="566"/>
    <cellStyle name="Обычный 5 2" xfId="567"/>
    <cellStyle name="Обычный 5 2 2" xfId="568"/>
    <cellStyle name="Обычный 5 2 3" xfId="569"/>
    <cellStyle name="Обычный 5 3" xfId="570"/>
    <cellStyle name="Обычный 6" xfId="571"/>
    <cellStyle name="Обычный 6 10" xfId="572"/>
    <cellStyle name="Обычный 6 10 2" xfId="573"/>
    <cellStyle name="Обычный 6 11" xfId="574"/>
    <cellStyle name="Обычный 6 12" xfId="575"/>
    <cellStyle name="Обычный 6 2" xfId="576"/>
    <cellStyle name="Обычный 6 2 10" xfId="577"/>
    <cellStyle name="Обычный 6 2 10 2" xfId="578"/>
    <cellStyle name="Обычный 6 2 10 2 2" xfId="579"/>
    <cellStyle name="Обычный 6 2 10 3" xfId="580"/>
    <cellStyle name="Обычный 6 2 11" xfId="581"/>
    <cellStyle name="Обычный 6 2 11 2" xfId="582"/>
    <cellStyle name="Обычный 6 2 12" xfId="583"/>
    <cellStyle name="Обычный 6 2 12 2" xfId="584"/>
    <cellStyle name="Обычный 6 2 13" xfId="585"/>
    <cellStyle name="Обычный 6 2 2" xfId="586"/>
    <cellStyle name="Обычный 6 2 2 10" xfId="587"/>
    <cellStyle name="Обычный 6 2 2 10 2" xfId="588"/>
    <cellStyle name="Обычный 6 2 2 11" xfId="589"/>
    <cellStyle name="Обычный 6 2 2 12" xfId="590"/>
    <cellStyle name="Обычный 6 2 2 2" xfId="591"/>
    <cellStyle name="Обычный 6 2 2 2 2" xfId="592"/>
    <cellStyle name="Обычный 6 2 2 2 2 2" xfId="593"/>
    <cellStyle name="Обычный 6 2 2 2 2 2 2" xfId="594"/>
    <cellStyle name="Обычный 6 2 2 2 2 2 2 2" xfId="595"/>
    <cellStyle name="Обычный 6 2 2 2 2 2 2 2 2" xfId="596"/>
    <cellStyle name="Обычный 6 2 2 2 2 2 2 2 2 2" xfId="597"/>
    <cellStyle name="Обычный 6 2 2 2 2 2 2 2 3" xfId="598"/>
    <cellStyle name="Обычный 6 2 2 2 2 2 2 3" xfId="599"/>
    <cellStyle name="Обычный 6 2 2 2 2 2 2 3 2" xfId="600"/>
    <cellStyle name="Обычный 6 2 2 2 2 2 2 4" xfId="601"/>
    <cellStyle name="Обычный 6 2 2 2 2 2 2 5" xfId="602"/>
    <cellStyle name="Обычный 6 2 2 2 2 2 3" xfId="603"/>
    <cellStyle name="Обычный 6 2 2 2 2 2 3 2" xfId="604"/>
    <cellStyle name="Обычный 6 2 2 2 2 2 3 2 2" xfId="605"/>
    <cellStyle name="Обычный 6 2 2 2 2 2 3 2 2 2" xfId="606"/>
    <cellStyle name="Обычный 6 2 2 2 2 2 3 2 3" xfId="607"/>
    <cellStyle name="Обычный 6 2 2 2 2 2 3 3" xfId="608"/>
    <cellStyle name="Обычный 6 2 2 2 2 2 3 3 2" xfId="609"/>
    <cellStyle name="Обычный 6 2 2 2 2 2 3 4" xfId="610"/>
    <cellStyle name="Обычный 6 2 2 2 2 2 3 5" xfId="611"/>
    <cellStyle name="Обычный 6 2 2 2 2 2 4" xfId="612"/>
    <cellStyle name="Обычный 6 2 2 2 2 2 4 2" xfId="613"/>
    <cellStyle name="Обычный 6 2 2 2 2 2 4 2 2" xfId="614"/>
    <cellStyle name="Обычный 6 2 2 2 2 2 4 3" xfId="615"/>
    <cellStyle name="Обычный 6 2 2 2 2 2 5" xfId="616"/>
    <cellStyle name="Обычный 6 2 2 2 2 2 5 2" xfId="617"/>
    <cellStyle name="Обычный 6 2 2 2 2 2 6" xfId="618"/>
    <cellStyle name="Обычный 6 2 2 2 2 2 7" xfId="619"/>
    <cellStyle name="Обычный 6 2 2 2 2 3" xfId="620"/>
    <cellStyle name="Обычный 6 2 2 2 2 3 2" xfId="621"/>
    <cellStyle name="Обычный 6 2 2 2 2 3 2 2" xfId="622"/>
    <cellStyle name="Обычный 6 2 2 2 2 3 2 2 2" xfId="623"/>
    <cellStyle name="Обычный 6 2 2 2 2 3 2 3" xfId="624"/>
    <cellStyle name="Обычный 6 2 2 2 2 3 3" xfId="625"/>
    <cellStyle name="Обычный 6 2 2 2 2 3 3 2" xfId="626"/>
    <cellStyle name="Обычный 6 2 2 2 2 3 4" xfId="627"/>
    <cellStyle name="Обычный 6 2 2 2 2 3 5" xfId="628"/>
    <cellStyle name="Обычный 6 2 2 2 2 4" xfId="629"/>
    <cellStyle name="Обычный 6 2 2 2 2 4 2" xfId="630"/>
    <cellStyle name="Обычный 6 2 2 2 2 4 2 2" xfId="631"/>
    <cellStyle name="Обычный 6 2 2 2 2 4 2 2 2" xfId="632"/>
    <cellStyle name="Обычный 6 2 2 2 2 4 2 3" xfId="633"/>
    <cellStyle name="Обычный 6 2 2 2 2 4 3" xfId="634"/>
    <cellStyle name="Обычный 6 2 2 2 2 4 3 2" xfId="635"/>
    <cellStyle name="Обычный 6 2 2 2 2 4 4" xfId="636"/>
    <cellStyle name="Обычный 6 2 2 2 2 4 5" xfId="637"/>
    <cellStyle name="Обычный 6 2 2 2 2 5" xfId="638"/>
    <cellStyle name="Обычный 6 2 2 2 2 5 2" xfId="639"/>
    <cellStyle name="Обычный 6 2 2 2 2 5 2 2" xfId="640"/>
    <cellStyle name="Обычный 6 2 2 2 2 5 3" xfId="641"/>
    <cellStyle name="Обычный 6 2 2 2 2 6" xfId="642"/>
    <cellStyle name="Обычный 6 2 2 2 2 6 2" xfId="643"/>
    <cellStyle name="Обычный 6 2 2 2 2 7" xfId="644"/>
    <cellStyle name="Обычный 6 2 2 2 2 8" xfId="645"/>
    <cellStyle name="Обычный 6 2 2 2 3" xfId="646"/>
    <cellStyle name="Обычный 6 2 2 2 3 2" xfId="647"/>
    <cellStyle name="Обычный 6 2 2 2 3 2 2" xfId="648"/>
    <cellStyle name="Обычный 6 2 2 2 3 2 2 2" xfId="649"/>
    <cellStyle name="Обычный 6 2 2 2 3 2 2 2 2" xfId="650"/>
    <cellStyle name="Обычный 6 2 2 2 3 2 2 3" xfId="651"/>
    <cellStyle name="Обычный 6 2 2 2 3 2 3" xfId="652"/>
    <cellStyle name="Обычный 6 2 2 2 3 2 3 2" xfId="653"/>
    <cellStyle name="Обычный 6 2 2 2 3 2 4" xfId="654"/>
    <cellStyle name="Обычный 6 2 2 2 3 2 5" xfId="655"/>
    <cellStyle name="Обычный 6 2 2 2 3 3" xfId="656"/>
    <cellStyle name="Обычный 6 2 2 2 3 3 2" xfId="657"/>
    <cellStyle name="Обычный 6 2 2 2 3 3 2 2" xfId="658"/>
    <cellStyle name="Обычный 6 2 2 2 3 3 2 2 2" xfId="659"/>
    <cellStyle name="Обычный 6 2 2 2 3 3 2 3" xfId="660"/>
    <cellStyle name="Обычный 6 2 2 2 3 3 3" xfId="661"/>
    <cellStyle name="Обычный 6 2 2 2 3 3 3 2" xfId="662"/>
    <cellStyle name="Обычный 6 2 2 2 3 3 4" xfId="663"/>
    <cellStyle name="Обычный 6 2 2 2 3 3 5" xfId="664"/>
    <cellStyle name="Обычный 6 2 2 2 3 4" xfId="665"/>
    <cellStyle name="Обычный 6 2 2 2 3 4 2" xfId="666"/>
    <cellStyle name="Обычный 6 2 2 2 3 4 2 2" xfId="667"/>
    <cellStyle name="Обычный 6 2 2 2 3 4 3" xfId="668"/>
    <cellStyle name="Обычный 6 2 2 2 3 5" xfId="669"/>
    <cellStyle name="Обычный 6 2 2 2 3 5 2" xfId="670"/>
    <cellStyle name="Обычный 6 2 2 2 3 6" xfId="671"/>
    <cellStyle name="Обычный 6 2 2 2 3 7" xfId="672"/>
    <cellStyle name="Обычный 6 2 2 2 4" xfId="673"/>
    <cellStyle name="Обычный 6 2 2 2 4 2" xfId="674"/>
    <cellStyle name="Обычный 6 2 2 2 4 2 2" xfId="675"/>
    <cellStyle name="Обычный 6 2 2 2 4 2 2 2" xfId="676"/>
    <cellStyle name="Обычный 6 2 2 2 4 2 3" xfId="677"/>
    <cellStyle name="Обычный 6 2 2 2 4 3" xfId="678"/>
    <cellStyle name="Обычный 6 2 2 2 4 3 2" xfId="679"/>
    <cellStyle name="Обычный 6 2 2 2 4 4" xfId="680"/>
    <cellStyle name="Обычный 6 2 2 2 4 5" xfId="681"/>
    <cellStyle name="Обычный 6 2 2 2 5" xfId="682"/>
    <cellStyle name="Обычный 6 2 2 2 5 2" xfId="683"/>
    <cellStyle name="Обычный 6 2 2 2 5 2 2" xfId="684"/>
    <cellStyle name="Обычный 6 2 2 2 5 2 2 2" xfId="685"/>
    <cellStyle name="Обычный 6 2 2 2 5 2 3" xfId="686"/>
    <cellStyle name="Обычный 6 2 2 2 5 3" xfId="687"/>
    <cellStyle name="Обычный 6 2 2 2 5 3 2" xfId="688"/>
    <cellStyle name="Обычный 6 2 2 2 5 4" xfId="689"/>
    <cellStyle name="Обычный 6 2 2 2 5 5" xfId="690"/>
    <cellStyle name="Обычный 6 2 2 2 6" xfId="691"/>
    <cellStyle name="Обычный 6 2 2 2 6 2" xfId="692"/>
    <cellStyle name="Обычный 6 2 2 2 6 2 2" xfId="693"/>
    <cellStyle name="Обычный 6 2 2 2 6 3" xfId="694"/>
    <cellStyle name="Обычный 6 2 2 2 7" xfId="695"/>
    <cellStyle name="Обычный 6 2 2 2 7 2" xfId="696"/>
    <cellStyle name="Обычный 6 2 2 2 8" xfId="697"/>
    <cellStyle name="Обычный 6 2 2 2 9" xfId="698"/>
    <cellStyle name="Обычный 6 2 2 3" xfId="699"/>
    <cellStyle name="Обычный 6 2 2 3 2" xfId="700"/>
    <cellStyle name="Обычный 6 2 2 3 2 2" xfId="701"/>
    <cellStyle name="Обычный 6 2 2 3 2 2 2" xfId="702"/>
    <cellStyle name="Обычный 6 2 2 3 2 2 2 2" xfId="703"/>
    <cellStyle name="Обычный 6 2 2 3 2 2 2 2 2" xfId="704"/>
    <cellStyle name="Обычный 6 2 2 3 2 2 2 3" xfId="705"/>
    <cellStyle name="Обычный 6 2 2 3 2 2 3" xfId="706"/>
    <cellStyle name="Обычный 6 2 2 3 2 2 3 2" xfId="707"/>
    <cellStyle name="Обычный 6 2 2 3 2 2 4" xfId="708"/>
    <cellStyle name="Обычный 6 2 2 3 2 2 5" xfId="709"/>
    <cellStyle name="Обычный 6 2 2 3 2 3" xfId="710"/>
    <cellStyle name="Обычный 6 2 2 3 2 3 2" xfId="711"/>
    <cellStyle name="Обычный 6 2 2 3 2 3 2 2" xfId="712"/>
    <cellStyle name="Обычный 6 2 2 3 2 3 2 2 2" xfId="713"/>
    <cellStyle name="Обычный 6 2 2 3 2 3 2 3" xfId="714"/>
    <cellStyle name="Обычный 6 2 2 3 2 3 3" xfId="715"/>
    <cellStyle name="Обычный 6 2 2 3 2 3 3 2" xfId="716"/>
    <cellStyle name="Обычный 6 2 2 3 2 3 4" xfId="717"/>
    <cellStyle name="Обычный 6 2 2 3 2 3 5" xfId="718"/>
    <cellStyle name="Обычный 6 2 2 3 2 4" xfId="719"/>
    <cellStyle name="Обычный 6 2 2 3 2 4 2" xfId="720"/>
    <cellStyle name="Обычный 6 2 2 3 2 4 2 2" xfId="721"/>
    <cellStyle name="Обычный 6 2 2 3 2 4 3" xfId="722"/>
    <cellStyle name="Обычный 6 2 2 3 2 5" xfId="723"/>
    <cellStyle name="Обычный 6 2 2 3 2 5 2" xfId="724"/>
    <cellStyle name="Обычный 6 2 2 3 2 6" xfId="725"/>
    <cellStyle name="Обычный 6 2 2 3 2 7" xfId="726"/>
    <cellStyle name="Обычный 6 2 2 3 3" xfId="727"/>
    <cellStyle name="Обычный 6 2 2 3 3 2" xfId="728"/>
    <cellStyle name="Обычный 6 2 2 3 3 2 2" xfId="729"/>
    <cellStyle name="Обычный 6 2 2 3 3 2 2 2" xfId="730"/>
    <cellStyle name="Обычный 6 2 2 3 3 2 3" xfId="731"/>
    <cellStyle name="Обычный 6 2 2 3 3 3" xfId="732"/>
    <cellStyle name="Обычный 6 2 2 3 3 3 2" xfId="733"/>
    <cellStyle name="Обычный 6 2 2 3 3 4" xfId="734"/>
    <cellStyle name="Обычный 6 2 2 3 3 5" xfId="735"/>
    <cellStyle name="Обычный 6 2 2 3 4" xfId="736"/>
    <cellStyle name="Обычный 6 2 2 3 4 2" xfId="737"/>
    <cellStyle name="Обычный 6 2 2 3 4 2 2" xfId="738"/>
    <cellStyle name="Обычный 6 2 2 3 4 2 2 2" xfId="739"/>
    <cellStyle name="Обычный 6 2 2 3 4 2 3" xfId="740"/>
    <cellStyle name="Обычный 6 2 2 3 4 3" xfId="741"/>
    <cellStyle name="Обычный 6 2 2 3 4 3 2" xfId="742"/>
    <cellStyle name="Обычный 6 2 2 3 4 4" xfId="743"/>
    <cellStyle name="Обычный 6 2 2 3 4 5" xfId="744"/>
    <cellStyle name="Обычный 6 2 2 3 5" xfId="745"/>
    <cellStyle name="Обычный 6 2 2 3 5 2" xfId="746"/>
    <cellStyle name="Обычный 6 2 2 3 5 2 2" xfId="747"/>
    <cellStyle name="Обычный 6 2 2 3 5 3" xfId="748"/>
    <cellStyle name="Обычный 6 2 2 3 6" xfId="749"/>
    <cellStyle name="Обычный 6 2 2 3 6 2" xfId="750"/>
    <cellStyle name="Обычный 6 2 2 3 7" xfId="751"/>
    <cellStyle name="Обычный 6 2 2 3 8" xfId="752"/>
    <cellStyle name="Обычный 6 2 2 4" xfId="753"/>
    <cellStyle name="Обычный 6 2 2 4 2" xfId="754"/>
    <cellStyle name="Обычный 6 2 2 4 2 2" xfId="755"/>
    <cellStyle name="Обычный 6 2 2 4 2 2 2" xfId="756"/>
    <cellStyle name="Обычный 6 2 2 4 2 2 2 2" xfId="757"/>
    <cellStyle name="Обычный 6 2 2 4 2 2 2 2 2" xfId="758"/>
    <cellStyle name="Обычный 6 2 2 4 2 2 2 3" xfId="759"/>
    <cellStyle name="Обычный 6 2 2 4 2 2 3" xfId="760"/>
    <cellStyle name="Обычный 6 2 2 4 2 2 3 2" xfId="761"/>
    <cellStyle name="Обычный 6 2 2 4 2 2 4" xfId="762"/>
    <cellStyle name="Обычный 6 2 2 4 2 2 5" xfId="763"/>
    <cellStyle name="Обычный 6 2 2 4 2 3" xfId="764"/>
    <cellStyle name="Обычный 6 2 2 4 2 3 2" xfId="765"/>
    <cellStyle name="Обычный 6 2 2 4 2 3 2 2" xfId="766"/>
    <cellStyle name="Обычный 6 2 2 4 2 3 2 2 2" xfId="767"/>
    <cellStyle name="Обычный 6 2 2 4 2 3 2 3" xfId="768"/>
    <cellStyle name="Обычный 6 2 2 4 2 3 3" xfId="769"/>
    <cellStyle name="Обычный 6 2 2 4 2 3 3 2" xfId="770"/>
    <cellStyle name="Обычный 6 2 2 4 2 3 4" xfId="771"/>
    <cellStyle name="Обычный 6 2 2 4 2 3 5" xfId="772"/>
    <cellStyle name="Обычный 6 2 2 4 2 4" xfId="773"/>
    <cellStyle name="Обычный 6 2 2 4 2 4 2" xfId="774"/>
    <cellStyle name="Обычный 6 2 2 4 2 4 2 2" xfId="775"/>
    <cellStyle name="Обычный 6 2 2 4 2 4 3" xfId="776"/>
    <cellStyle name="Обычный 6 2 2 4 2 5" xfId="777"/>
    <cellStyle name="Обычный 6 2 2 4 2 5 2" xfId="778"/>
    <cellStyle name="Обычный 6 2 2 4 2 6" xfId="779"/>
    <cellStyle name="Обычный 6 2 2 4 2 7" xfId="780"/>
    <cellStyle name="Обычный 6 2 2 4 3" xfId="781"/>
    <cellStyle name="Обычный 6 2 2 4 3 2" xfId="782"/>
    <cellStyle name="Обычный 6 2 2 4 3 2 2" xfId="783"/>
    <cellStyle name="Обычный 6 2 2 4 3 2 2 2" xfId="784"/>
    <cellStyle name="Обычный 6 2 2 4 3 2 3" xfId="785"/>
    <cellStyle name="Обычный 6 2 2 4 3 3" xfId="786"/>
    <cellStyle name="Обычный 6 2 2 4 3 3 2" xfId="787"/>
    <cellStyle name="Обычный 6 2 2 4 3 4" xfId="788"/>
    <cellStyle name="Обычный 6 2 2 4 3 5" xfId="789"/>
    <cellStyle name="Обычный 6 2 2 4 4" xfId="790"/>
    <cellStyle name="Обычный 6 2 2 4 4 2" xfId="791"/>
    <cellStyle name="Обычный 6 2 2 4 4 2 2" xfId="792"/>
    <cellStyle name="Обычный 6 2 2 4 4 2 2 2" xfId="793"/>
    <cellStyle name="Обычный 6 2 2 4 4 2 3" xfId="794"/>
    <cellStyle name="Обычный 6 2 2 4 4 3" xfId="795"/>
    <cellStyle name="Обычный 6 2 2 4 4 3 2" xfId="796"/>
    <cellStyle name="Обычный 6 2 2 4 4 4" xfId="797"/>
    <cellStyle name="Обычный 6 2 2 4 4 5" xfId="798"/>
    <cellStyle name="Обычный 6 2 2 4 5" xfId="799"/>
    <cellStyle name="Обычный 6 2 2 4 5 2" xfId="800"/>
    <cellStyle name="Обычный 6 2 2 4 5 2 2" xfId="801"/>
    <cellStyle name="Обычный 6 2 2 4 5 3" xfId="802"/>
    <cellStyle name="Обычный 6 2 2 4 6" xfId="803"/>
    <cellStyle name="Обычный 6 2 2 4 6 2" xfId="804"/>
    <cellStyle name="Обычный 6 2 2 4 7" xfId="805"/>
    <cellStyle name="Обычный 6 2 2 4 8" xfId="806"/>
    <cellStyle name="Обычный 6 2 2 5" xfId="807"/>
    <cellStyle name="Обычный 6 2 2 5 2" xfId="808"/>
    <cellStyle name="Обычный 6 2 2 5 2 2" xfId="809"/>
    <cellStyle name="Обычный 6 2 2 5 2 2 2" xfId="810"/>
    <cellStyle name="Обычный 6 2 2 5 2 2 2 2" xfId="811"/>
    <cellStyle name="Обычный 6 2 2 5 2 2 3" xfId="812"/>
    <cellStyle name="Обычный 6 2 2 5 2 3" xfId="813"/>
    <cellStyle name="Обычный 6 2 2 5 2 3 2" xfId="814"/>
    <cellStyle name="Обычный 6 2 2 5 2 4" xfId="815"/>
    <cellStyle name="Обычный 6 2 2 5 2 5" xfId="816"/>
    <cellStyle name="Обычный 6 2 2 5 3" xfId="817"/>
    <cellStyle name="Обычный 6 2 2 5 3 2" xfId="818"/>
    <cellStyle name="Обычный 6 2 2 5 3 2 2" xfId="819"/>
    <cellStyle name="Обычный 6 2 2 5 3 2 2 2" xfId="820"/>
    <cellStyle name="Обычный 6 2 2 5 3 2 3" xfId="821"/>
    <cellStyle name="Обычный 6 2 2 5 3 3" xfId="822"/>
    <cellStyle name="Обычный 6 2 2 5 3 3 2" xfId="823"/>
    <cellStyle name="Обычный 6 2 2 5 3 4" xfId="824"/>
    <cellStyle name="Обычный 6 2 2 5 3 5" xfId="825"/>
    <cellStyle name="Обычный 6 2 2 5 4" xfId="826"/>
    <cellStyle name="Обычный 6 2 2 5 4 2" xfId="827"/>
    <cellStyle name="Обычный 6 2 2 5 4 2 2" xfId="828"/>
    <cellStyle name="Обычный 6 2 2 5 4 3" xfId="829"/>
    <cellStyle name="Обычный 6 2 2 5 5" xfId="830"/>
    <cellStyle name="Обычный 6 2 2 5 5 2" xfId="831"/>
    <cellStyle name="Обычный 6 2 2 5 6" xfId="832"/>
    <cellStyle name="Обычный 6 2 2 5 7" xfId="833"/>
    <cellStyle name="Обычный 6 2 2 6" xfId="834"/>
    <cellStyle name="Обычный 6 2 2 6 2" xfId="835"/>
    <cellStyle name="Обычный 6 2 2 6 2 2" xfId="836"/>
    <cellStyle name="Обычный 6 2 2 6 2 2 2" xfId="837"/>
    <cellStyle name="Обычный 6 2 2 6 2 3" xfId="838"/>
    <cellStyle name="Обычный 6 2 2 6 3" xfId="839"/>
    <cellStyle name="Обычный 6 2 2 6 3 2" xfId="840"/>
    <cellStyle name="Обычный 6 2 2 6 4" xfId="841"/>
    <cellStyle name="Обычный 6 2 2 6 5" xfId="842"/>
    <cellStyle name="Обычный 6 2 2 7" xfId="843"/>
    <cellStyle name="Обычный 6 2 2 7 2" xfId="844"/>
    <cellStyle name="Обычный 6 2 2 7 2 2" xfId="845"/>
    <cellStyle name="Обычный 6 2 2 7 2 2 2" xfId="846"/>
    <cellStyle name="Обычный 6 2 2 7 2 3" xfId="847"/>
    <cellStyle name="Обычный 6 2 2 7 3" xfId="848"/>
    <cellStyle name="Обычный 6 2 2 7 3 2" xfId="849"/>
    <cellStyle name="Обычный 6 2 2 7 4" xfId="850"/>
    <cellStyle name="Обычный 6 2 2 7 5" xfId="851"/>
    <cellStyle name="Обычный 6 2 2 8" xfId="852"/>
    <cellStyle name="Обычный 6 2 2 8 2" xfId="853"/>
    <cellStyle name="Обычный 6 2 2 8 2 2" xfId="854"/>
    <cellStyle name="Обычный 6 2 2 8 2 2 2" xfId="855"/>
    <cellStyle name="Обычный 6 2 2 8 2 3" xfId="856"/>
    <cellStyle name="Обычный 6 2 2 8 3" xfId="857"/>
    <cellStyle name="Обычный 6 2 2 8 3 2" xfId="858"/>
    <cellStyle name="Обычный 6 2 2 8 4" xfId="859"/>
    <cellStyle name="Обычный 6 2 2 8 5" xfId="860"/>
    <cellStyle name="Обычный 6 2 2 9" xfId="861"/>
    <cellStyle name="Обычный 6 2 2 9 2" xfId="862"/>
    <cellStyle name="Обычный 6 2 2 9 2 2" xfId="863"/>
    <cellStyle name="Обычный 6 2 2 9 3" xfId="864"/>
    <cellStyle name="Обычный 6 2 3" xfId="865"/>
    <cellStyle name="Обычный 6 2 3 10" xfId="866"/>
    <cellStyle name="Обычный 6 2 3 10 2" xfId="867"/>
    <cellStyle name="Обычный 6 2 3 11" xfId="868"/>
    <cellStyle name="Обычный 6 2 3 12" xfId="869"/>
    <cellStyle name="Обычный 6 2 3 2" xfId="870"/>
    <cellStyle name="Обычный 6 2 3 2 2" xfId="871"/>
    <cellStyle name="Обычный 6 2 3 2 2 2" xfId="872"/>
    <cellStyle name="Обычный 6 2 3 2 2 2 2" xfId="873"/>
    <cellStyle name="Обычный 6 2 3 2 2 2 2 2" xfId="874"/>
    <cellStyle name="Обычный 6 2 3 2 2 2 2 2 2" xfId="875"/>
    <cellStyle name="Обычный 6 2 3 2 2 2 2 2 2 2" xfId="876"/>
    <cellStyle name="Обычный 6 2 3 2 2 2 2 2 3" xfId="877"/>
    <cellStyle name="Обычный 6 2 3 2 2 2 2 3" xfId="878"/>
    <cellStyle name="Обычный 6 2 3 2 2 2 2 3 2" xfId="879"/>
    <cellStyle name="Обычный 6 2 3 2 2 2 2 4" xfId="880"/>
    <cellStyle name="Обычный 6 2 3 2 2 2 2 5" xfId="881"/>
    <cellStyle name="Обычный 6 2 3 2 2 2 3" xfId="882"/>
    <cellStyle name="Обычный 6 2 3 2 2 2 3 2" xfId="883"/>
    <cellStyle name="Обычный 6 2 3 2 2 2 3 2 2" xfId="884"/>
    <cellStyle name="Обычный 6 2 3 2 2 2 3 2 2 2" xfId="885"/>
    <cellStyle name="Обычный 6 2 3 2 2 2 3 2 3" xfId="886"/>
    <cellStyle name="Обычный 6 2 3 2 2 2 3 3" xfId="887"/>
    <cellStyle name="Обычный 6 2 3 2 2 2 3 3 2" xfId="888"/>
    <cellStyle name="Обычный 6 2 3 2 2 2 3 4" xfId="889"/>
    <cellStyle name="Обычный 6 2 3 2 2 2 3 5" xfId="890"/>
    <cellStyle name="Обычный 6 2 3 2 2 2 4" xfId="891"/>
    <cellStyle name="Обычный 6 2 3 2 2 2 4 2" xfId="892"/>
    <cellStyle name="Обычный 6 2 3 2 2 2 4 2 2" xfId="893"/>
    <cellStyle name="Обычный 6 2 3 2 2 2 4 3" xfId="894"/>
    <cellStyle name="Обычный 6 2 3 2 2 2 5" xfId="895"/>
    <cellStyle name="Обычный 6 2 3 2 2 2 5 2" xfId="896"/>
    <cellStyle name="Обычный 6 2 3 2 2 2 6" xfId="897"/>
    <cellStyle name="Обычный 6 2 3 2 2 2 7" xfId="898"/>
    <cellStyle name="Обычный 6 2 3 2 2 3" xfId="899"/>
    <cellStyle name="Обычный 6 2 3 2 2 3 2" xfId="900"/>
    <cellStyle name="Обычный 6 2 3 2 2 3 2 2" xfId="901"/>
    <cellStyle name="Обычный 6 2 3 2 2 3 2 2 2" xfId="902"/>
    <cellStyle name="Обычный 6 2 3 2 2 3 2 3" xfId="903"/>
    <cellStyle name="Обычный 6 2 3 2 2 3 3" xfId="904"/>
    <cellStyle name="Обычный 6 2 3 2 2 3 3 2" xfId="905"/>
    <cellStyle name="Обычный 6 2 3 2 2 3 4" xfId="906"/>
    <cellStyle name="Обычный 6 2 3 2 2 3 5" xfId="907"/>
    <cellStyle name="Обычный 6 2 3 2 2 4" xfId="908"/>
    <cellStyle name="Обычный 6 2 3 2 2 4 2" xfId="909"/>
    <cellStyle name="Обычный 6 2 3 2 2 4 2 2" xfId="910"/>
    <cellStyle name="Обычный 6 2 3 2 2 4 2 2 2" xfId="911"/>
    <cellStyle name="Обычный 6 2 3 2 2 4 2 3" xfId="912"/>
    <cellStyle name="Обычный 6 2 3 2 2 4 3" xfId="913"/>
    <cellStyle name="Обычный 6 2 3 2 2 4 3 2" xfId="914"/>
    <cellStyle name="Обычный 6 2 3 2 2 4 4" xfId="915"/>
    <cellStyle name="Обычный 6 2 3 2 2 4 5" xfId="916"/>
    <cellStyle name="Обычный 6 2 3 2 2 5" xfId="917"/>
    <cellStyle name="Обычный 6 2 3 2 2 5 2" xfId="918"/>
    <cellStyle name="Обычный 6 2 3 2 2 5 2 2" xfId="919"/>
    <cellStyle name="Обычный 6 2 3 2 2 5 3" xfId="920"/>
    <cellStyle name="Обычный 6 2 3 2 2 6" xfId="921"/>
    <cellStyle name="Обычный 6 2 3 2 2 6 2" xfId="922"/>
    <cellStyle name="Обычный 6 2 3 2 2 7" xfId="923"/>
    <cellStyle name="Обычный 6 2 3 2 2 8" xfId="924"/>
    <cellStyle name="Обычный 6 2 3 2 3" xfId="925"/>
    <cellStyle name="Обычный 6 2 3 2 3 2" xfId="926"/>
    <cellStyle name="Обычный 6 2 3 2 3 2 2" xfId="927"/>
    <cellStyle name="Обычный 6 2 3 2 3 2 2 2" xfId="928"/>
    <cellStyle name="Обычный 6 2 3 2 3 2 2 2 2" xfId="929"/>
    <cellStyle name="Обычный 6 2 3 2 3 2 2 3" xfId="930"/>
    <cellStyle name="Обычный 6 2 3 2 3 2 3" xfId="931"/>
    <cellStyle name="Обычный 6 2 3 2 3 2 3 2" xfId="932"/>
    <cellStyle name="Обычный 6 2 3 2 3 2 4" xfId="933"/>
    <cellStyle name="Обычный 6 2 3 2 3 2 5" xfId="934"/>
    <cellStyle name="Обычный 6 2 3 2 3 3" xfId="935"/>
    <cellStyle name="Обычный 6 2 3 2 3 3 2" xfId="936"/>
    <cellStyle name="Обычный 6 2 3 2 3 3 2 2" xfId="937"/>
    <cellStyle name="Обычный 6 2 3 2 3 3 2 2 2" xfId="938"/>
    <cellStyle name="Обычный 6 2 3 2 3 3 2 3" xfId="939"/>
    <cellStyle name="Обычный 6 2 3 2 3 3 3" xfId="940"/>
    <cellStyle name="Обычный 6 2 3 2 3 3 3 2" xfId="941"/>
    <cellStyle name="Обычный 6 2 3 2 3 3 4" xfId="942"/>
    <cellStyle name="Обычный 6 2 3 2 3 3 5" xfId="943"/>
    <cellStyle name="Обычный 6 2 3 2 3 4" xfId="944"/>
    <cellStyle name="Обычный 6 2 3 2 3 4 2" xfId="945"/>
    <cellStyle name="Обычный 6 2 3 2 3 4 2 2" xfId="946"/>
    <cellStyle name="Обычный 6 2 3 2 3 4 3" xfId="947"/>
    <cellStyle name="Обычный 6 2 3 2 3 5" xfId="948"/>
    <cellStyle name="Обычный 6 2 3 2 3 5 2" xfId="949"/>
    <cellStyle name="Обычный 6 2 3 2 3 6" xfId="950"/>
    <cellStyle name="Обычный 6 2 3 2 3 7" xfId="951"/>
    <cellStyle name="Обычный 6 2 3 2 4" xfId="952"/>
    <cellStyle name="Обычный 6 2 3 2 4 2" xfId="953"/>
    <cellStyle name="Обычный 6 2 3 2 4 2 2" xfId="954"/>
    <cellStyle name="Обычный 6 2 3 2 4 2 2 2" xfId="955"/>
    <cellStyle name="Обычный 6 2 3 2 4 2 3" xfId="956"/>
    <cellStyle name="Обычный 6 2 3 2 4 3" xfId="957"/>
    <cellStyle name="Обычный 6 2 3 2 4 3 2" xfId="958"/>
    <cellStyle name="Обычный 6 2 3 2 4 4" xfId="959"/>
    <cellStyle name="Обычный 6 2 3 2 4 5" xfId="960"/>
    <cellStyle name="Обычный 6 2 3 2 5" xfId="961"/>
    <cellStyle name="Обычный 6 2 3 2 5 2" xfId="962"/>
    <cellStyle name="Обычный 6 2 3 2 5 2 2" xfId="963"/>
    <cellStyle name="Обычный 6 2 3 2 5 2 2 2" xfId="964"/>
    <cellStyle name="Обычный 6 2 3 2 5 2 3" xfId="965"/>
    <cellStyle name="Обычный 6 2 3 2 5 3" xfId="966"/>
    <cellStyle name="Обычный 6 2 3 2 5 3 2" xfId="967"/>
    <cellStyle name="Обычный 6 2 3 2 5 4" xfId="968"/>
    <cellStyle name="Обычный 6 2 3 2 5 5" xfId="969"/>
    <cellStyle name="Обычный 6 2 3 2 6" xfId="970"/>
    <cellStyle name="Обычный 6 2 3 2 6 2" xfId="971"/>
    <cellStyle name="Обычный 6 2 3 2 6 2 2" xfId="972"/>
    <cellStyle name="Обычный 6 2 3 2 6 3" xfId="973"/>
    <cellStyle name="Обычный 6 2 3 2 7" xfId="974"/>
    <cellStyle name="Обычный 6 2 3 2 7 2" xfId="975"/>
    <cellStyle name="Обычный 6 2 3 2 8" xfId="976"/>
    <cellStyle name="Обычный 6 2 3 2 9" xfId="977"/>
    <cellStyle name="Обычный 6 2 3 3" xfId="978"/>
    <cellStyle name="Обычный 6 2 3 3 2" xfId="979"/>
    <cellStyle name="Обычный 6 2 3 3 2 2" xfId="980"/>
    <cellStyle name="Обычный 6 2 3 3 2 2 2" xfId="981"/>
    <cellStyle name="Обычный 6 2 3 3 2 2 2 2" xfId="982"/>
    <cellStyle name="Обычный 6 2 3 3 2 2 2 2 2" xfId="983"/>
    <cellStyle name="Обычный 6 2 3 3 2 2 2 3" xfId="984"/>
    <cellStyle name="Обычный 6 2 3 3 2 2 3" xfId="985"/>
    <cellStyle name="Обычный 6 2 3 3 2 2 3 2" xfId="986"/>
    <cellStyle name="Обычный 6 2 3 3 2 2 4" xfId="987"/>
    <cellStyle name="Обычный 6 2 3 3 2 2 5" xfId="988"/>
    <cellStyle name="Обычный 6 2 3 3 2 3" xfId="989"/>
    <cellStyle name="Обычный 6 2 3 3 2 3 2" xfId="990"/>
    <cellStyle name="Обычный 6 2 3 3 2 3 2 2" xfId="991"/>
    <cellStyle name="Обычный 6 2 3 3 2 3 2 2 2" xfId="992"/>
    <cellStyle name="Обычный 6 2 3 3 2 3 2 3" xfId="993"/>
    <cellStyle name="Обычный 6 2 3 3 2 3 3" xfId="994"/>
    <cellStyle name="Обычный 6 2 3 3 2 3 3 2" xfId="995"/>
    <cellStyle name="Обычный 6 2 3 3 2 3 4" xfId="996"/>
    <cellStyle name="Обычный 6 2 3 3 2 3 5" xfId="997"/>
    <cellStyle name="Обычный 6 2 3 3 2 4" xfId="998"/>
    <cellStyle name="Обычный 6 2 3 3 2 4 2" xfId="999"/>
    <cellStyle name="Обычный 6 2 3 3 2 4 2 2" xfId="1000"/>
    <cellStyle name="Обычный 6 2 3 3 2 4 3" xfId="1001"/>
    <cellStyle name="Обычный 6 2 3 3 2 5" xfId="1002"/>
    <cellStyle name="Обычный 6 2 3 3 2 5 2" xfId="1003"/>
    <cellStyle name="Обычный 6 2 3 3 2 6" xfId="1004"/>
    <cellStyle name="Обычный 6 2 3 3 2 7" xfId="1005"/>
    <cellStyle name="Обычный 6 2 3 3 3" xfId="1006"/>
    <cellStyle name="Обычный 6 2 3 3 3 2" xfId="1007"/>
    <cellStyle name="Обычный 6 2 3 3 3 2 2" xfId="1008"/>
    <cellStyle name="Обычный 6 2 3 3 3 2 2 2" xfId="1009"/>
    <cellStyle name="Обычный 6 2 3 3 3 2 3" xfId="1010"/>
    <cellStyle name="Обычный 6 2 3 3 3 3" xfId="1011"/>
    <cellStyle name="Обычный 6 2 3 3 3 3 2" xfId="1012"/>
    <cellStyle name="Обычный 6 2 3 3 3 4" xfId="1013"/>
    <cellStyle name="Обычный 6 2 3 3 3 5" xfId="1014"/>
    <cellStyle name="Обычный 6 2 3 3 4" xfId="1015"/>
    <cellStyle name="Обычный 6 2 3 3 4 2" xfId="1016"/>
    <cellStyle name="Обычный 6 2 3 3 4 2 2" xfId="1017"/>
    <cellStyle name="Обычный 6 2 3 3 4 2 2 2" xfId="1018"/>
    <cellStyle name="Обычный 6 2 3 3 4 2 3" xfId="1019"/>
    <cellStyle name="Обычный 6 2 3 3 4 3" xfId="1020"/>
    <cellStyle name="Обычный 6 2 3 3 4 3 2" xfId="1021"/>
    <cellStyle name="Обычный 6 2 3 3 4 4" xfId="1022"/>
    <cellStyle name="Обычный 6 2 3 3 4 5" xfId="1023"/>
    <cellStyle name="Обычный 6 2 3 3 5" xfId="1024"/>
    <cellStyle name="Обычный 6 2 3 3 5 2" xfId="1025"/>
    <cellStyle name="Обычный 6 2 3 3 5 2 2" xfId="1026"/>
    <cellStyle name="Обычный 6 2 3 3 5 3" xfId="1027"/>
    <cellStyle name="Обычный 6 2 3 3 6" xfId="1028"/>
    <cellStyle name="Обычный 6 2 3 3 6 2" xfId="1029"/>
    <cellStyle name="Обычный 6 2 3 3 7" xfId="1030"/>
    <cellStyle name="Обычный 6 2 3 3 8" xfId="1031"/>
    <cellStyle name="Обычный 6 2 3 4" xfId="1032"/>
    <cellStyle name="Обычный 6 2 3 4 2" xfId="1033"/>
    <cellStyle name="Обычный 6 2 3 4 2 2" xfId="1034"/>
    <cellStyle name="Обычный 6 2 3 4 2 2 2" xfId="1035"/>
    <cellStyle name="Обычный 6 2 3 4 2 2 2 2" xfId="1036"/>
    <cellStyle name="Обычный 6 2 3 4 2 2 2 2 2" xfId="1037"/>
    <cellStyle name="Обычный 6 2 3 4 2 2 2 3" xfId="1038"/>
    <cellStyle name="Обычный 6 2 3 4 2 2 3" xfId="1039"/>
    <cellStyle name="Обычный 6 2 3 4 2 2 3 2" xfId="1040"/>
    <cellStyle name="Обычный 6 2 3 4 2 2 4" xfId="1041"/>
    <cellStyle name="Обычный 6 2 3 4 2 2 5" xfId="1042"/>
    <cellStyle name="Обычный 6 2 3 4 2 3" xfId="1043"/>
    <cellStyle name="Обычный 6 2 3 4 2 3 2" xfId="1044"/>
    <cellStyle name="Обычный 6 2 3 4 2 3 2 2" xfId="1045"/>
    <cellStyle name="Обычный 6 2 3 4 2 3 2 2 2" xfId="1046"/>
    <cellStyle name="Обычный 6 2 3 4 2 3 2 3" xfId="1047"/>
    <cellStyle name="Обычный 6 2 3 4 2 3 3" xfId="1048"/>
    <cellStyle name="Обычный 6 2 3 4 2 3 3 2" xfId="1049"/>
    <cellStyle name="Обычный 6 2 3 4 2 3 4" xfId="1050"/>
    <cellStyle name="Обычный 6 2 3 4 2 3 5" xfId="1051"/>
    <cellStyle name="Обычный 6 2 3 4 2 4" xfId="1052"/>
    <cellStyle name="Обычный 6 2 3 4 2 4 2" xfId="1053"/>
    <cellStyle name="Обычный 6 2 3 4 2 4 2 2" xfId="1054"/>
    <cellStyle name="Обычный 6 2 3 4 2 4 3" xfId="1055"/>
    <cellStyle name="Обычный 6 2 3 4 2 5" xfId="1056"/>
    <cellStyle name="Обычный 6 2 3 4 2 5 2" xfId="1057"/>
    <cellStyle name="Обычный 6 2 3 4 2 6" xfId="1058"/>
    <cellStyle name="Обычный 6 2 3 4 2 7" xfId="1059"/>
    <cellStyle name="Обычный 6 2 3 4 3" xfId="1060"/>
    <cellStyle name="Обычный 6 2 3 4 3 2" xfId="1061"/>
    <cellStyle name="Обычный 6 2 3 4 3 2 2" xfId="1062"/>
    <cellStyle name="Обычный 6 2 3 4 3 2 2 2" xfId="1063"/>
    <cellStyle name="Обычный 6 2 3 4 3 2 3" xfId="1064"/>
    <cellStyle name="Обычный 6 2 3 4 3 3" xfId="1065"/>
    <cellStyle name="Обычный 6 2 3 4 3 3 2" xfId="1066"/>
    <cellStyle name="Обычный 6 2 3 4 3 4" xfId="1067"/>
    <cellStyle name="Обычный 6 2 3 4 3 5" xfId="1068"/>
    <cellStyle name="Обычный 6 2 3 4 4" xfId="1069"/>
    <cellStyle name="Обычный 6 2 3 4 4 2" xfId="1070"/>
    <cellStyle name="Обычный 6 2 3 4 4 2 2" xfId="1071"/>
    <cellStyle name="Обычный 6 2 3 4 4 2 2 2" xfId="1072"/>
    <cellStyle name="Обычный 6 2 3 4 4 2 3" xfId="1073"/>
    <cellStyle name="Обычный 6 2 3 4 4 3" xfId="1074"/>
    <cellStyle name="Обычный 6 2 3 4 4 3 2" xfId="1075"/>
    <cellStyle name="Обычный 6 2 3 4 4 4" xfId="1076"/>
    <cellStyle name="Обычный 6 2 3 4 4 5" xfId="1077"/>
    <cellStyle name="Обычный 6 2 3 4 5" xfId="1078"/>
    <cellStyle name="Обычный 6 2 3 4 5 2" xfId="1079"/>
    <cellStyle name="Обычный 6 2 3 4 5 2 2" xfId="1080"/>
    <cellStyle name="Обычный 6 2 3 4 5 3" xfId="1081"/>
    <cellStyle name="Обычный 6 2 3 4 6" xfId="1082"/>
    <cellStyle name="Обычный 6 2 3 4 6 2" xfId="1083"/>
    <cellStyle name="Обычный 6 2 3 4 7" xfId="1084"/>
    <cellStyle name="Обычный 6 2 3 4 8" xfId="1085"/>
    <cellStyle name="Обычный 6 2 3 5" xfId="1086"/>
    <cellStyle name="Обычный 6 2 3 5 2" xfId="1087"/>
    <cellStyle name="Обычный 6 2 3 5 2 2" xfId="1088"/>
    <cellStyle name="Обычный 6 2 3 5 2 2 2" xfId="1089"/>
    <cellStyle name="Обычный 6 2 3 5 2 2 2 2" xfId="1090"/>
    <cellStyle name="Обычный 6 2 3 5 2 2 3" xfId="1091"/>
    <cellStyle name="Обычный 6 2 3 5 2 3" xfId="1092"/>
    <cellStyle name="Обычный 6 2 3 5 2 3 2" xfId="1093"/>
    <cellStyle name="Обычный 6 2 3 5 2 4" xfId="1094"/>
    <cellStyle name="Обычный 6 2 3 5 2 5" xfId="1095"/>
    <cellStyle name="Обычный 6 2 3 5 3" xfId="1096"/>
    <cellStyle name="Обычный 6 2 3 5 3 2" xfId="1097"/>
    <cellStyle name="Обычный 6 2 3 5 3 2 2" xfId="1098"/>
    <cellStyle name="Обычный 6 2 3 5 3 2 2 2" xfId="1099"/>
    <cellStyle name="Обычный 6 2 3 5 3 2 3" xfId="1100"/>
    <cellStyle name="Обычный 6 2 3 5 3 3" xfId="1101"/>
    <cellStyle name="Обычный 6 2 3 5 3 3 2" xfId="1102"/>
    <cellStyle name="Обычный 6 2 3 5 3 4" xfId="1103"/>
    <cellStyle name="Обычный 6 2 3 5 3 5" xfId="1104"/>
    <cellStyle name="Обычный 6 2 3 5 4" xfId="1105"/>
    <cellStyle name="Обычный 6 2 3 5 4 2" xfId="1106"/>
    <cellStyle name="Обычный 6 2 3 5 4 2 2" xfId="1107"/>
    <cellStyle name="Обычный 6 2 3 5 4 3" xfId="1108"/>
    <cellStyle name="Обычный 6 2 3 5 5" xfId="1109"/>
    <cellStyle name="Обычный 6 2 3 5 5 2" xfId="1110"/>
    <cellStyle name="Обычный 6 2 3 5 6" xfId="1111"/>
    <cellStyle name="Обычный 6 2 3 5 7" xfId="1112"/>
    <cellStyle name="Обычный 6 2 3 6" xfId="1113"/>
    <cellStyle name="Обычный 6 2 3 6 2" xfId="1114"/>
    <cellStyle name="Обычный 6 2 3 6 2 2" xfId="1115"/>
    <cellStyle name="Обычный 6 2 3 6 2 2 2" xfId="1116"/>
    <cellStyle name="Обычный 6 2 3 6 2 3" xfId="1117"/>
    <cellStyle name="Обычный 6 2 3 6 3" xfId="1118"/>
    <cellStyle name="Обычный 6 2 3 6 3 2" xfId="1119"/>
    <cellStyle name="Обычный 6 2 3 6 4" xfId="1120"/>
    <cellStyle name="Обычный 6 2 3 6 5" xfId="1121"/>
    <cellStyle name="Обычный 6 2 3 7" xfId="1122"/>
    <cellStyle name="Обычный 6 2 3 7 2" xfId="1123"/>
    <cellStyle name="Обычный 6 2 3 7 2 2" xfId="1124"/>
    <cellStyle name="Обычный 6 2 3 7 2 2 2" xfId="1125"/>
    <cellStyle name="Обычный 6 2 3 7 2 3" xfId="1126"/>
    <cellStyle name="Обычный 6 2 3 7 3" xfId="1127"/>
    <cellStyle name="Обычный 6 2 3 7 3 2" xfId="1128"/>
    <cellStyle name="Обычный 6 2 3 7 4" xfId="1129"/>
    <cellStyle name="Обычный 6 2 3 7 5" xfId="1130"/>
    <cellStyle name="Обычный 6 2 3 8" xfId="1131"/>
    <cellStyle name="Обычный 6 2 3 8 2" xfId="1132"/>
    <cellStyle name="Обычный 6 2 3 8 2 2" xfId="1133"/>
    <cellStyle name="Обычный 6 2 3 8 2 2 2" xfId="1134"/>
    <cellStyle name="Обычный 6 2 3 8 2 3" xfId="1135"/>
    <cellStyle name="Обычный 6 2 3 8 3" xfId="1136"/>
    <cellStyle name="Обычный 6 2 3 8 3 2" xfId="1137"/>
    <cellStyle name="Обычный 6 2 3 8 4" xfId="1138"/>
    <cellStyle name="Обычный 6 2 3 8 5" xfId="1139"/>
    <cellStyle name="Обычный 6 2 3 9" xfId="1140"/>
    <cellStyle name="Обычный 6 2 3 9 2" xfId="1141"/>
    <cellStyle name="Обычный 6 2 3 9 2 2" xfId="1142"/>
    <cellStyle name="Обычный 6 2 3 9 3" xfId="1143"/>
    <cellStyle name="Обычный 6 2 4" xfId="1144"/>
    <cellStyle name="Обычный 6 2 4 2" xfId="1145"/>
    <cellStyle name="Обычный 6 2 4 2 2" xfId="1146"/>
    <cellStyle name="Обычный 6 2 4 2 2 2" xfId="1147"/>
    <cellStyle name="Обычный 6 2 4 2 2 2 2" xfId="1148"/>
    <cellStyle name="Обычный 6 2 4 2 2 2 2 2" xfId="1149"/>
    <cellStyle name="Обычный 6 2 4 2 2 2 3" xfId="1150"/>
    <cellStyle name="Обычный 6 2 4 2 2 3" xfId="1151"/>
    <cellStyle name="Обычный 6 2 4 2 2 3 2" xfId="1152"/>
    <cellStyle name="Обычный 6 2 4 2 2 4" xfId="1153"/>
    <cellStyle name="Обычный 6 2 4 2 2 5" xfId="1154"/>
    <cellStyle name="Обычный 6 2 4 2 3" xfId="1155"/>
    <cellStyle name="Обычный 6 2 4 2 3 2" xfId="1156"/>
    <cellStyle name="Обычный 6 2 4 2 3 2 2" xfId="1157"/>
    <cellStyle name="Обычный 6 2 4 2 3 2 2 2" xfId="1158"/>
    <cellStyle name="Обычный 6 2 4 2 3 2 3" xfId="1159"/>
    <cellStyle name="Обычный 6 2 4 2 3 3" xfId="1160"/>
    <cellStyle name="Обычный 6 2 4 2 3 3 2" xfId="1161"/>
    <cellStyle name="Обычный 6 2 4 2 3 4" xfId="1162"/>
    <cellStyle name="Обычный 6 2 4 2 3 5" xfId="1163"/>
    <cellStyle name="Обычный 6 2 4 2 4" xfId="1164"/>
    <cellStyle name="Обычный 6 2 4 2 4 2" xfId="1165"/>
    <cellStyle name="Обычный 6 2 4 2 4 2 2" xfId="1166"/>
    <cellStyle name="Обычный 6 2 4 2 4 3" xfId="1167"/>
    <cellStyle name="Обычный 6 2 4 2 5" xfId="1168"/>
    <cellStyle name="Обычный 6 2 4 2 5 2" xfId="1169"/>
    <cellStyle name="Обычный 6 2 4 2 6" xfId="1170"/>
    <cellStyle name="Обычный 6 2 4 2 7" xfId="1171"/>
    <cellStyle name="Обычный 6 2 4 3" xfId="1172"/>
    <cellStyle name="Обычный 6 2 4 3 2" xfId="1173"/>
    <cellStyle name="Обычный 6 2 4 3 2 2" xfId="1174"/>
    <cellStyle name="Обычный 6 2 4 3 2 2 2" xfId="1175"/>
    <cellStyle name="Обычный 6 2 4 3 2 3" xfId="1176"/>
    <cellStyle name="Обычный 6 2 4 3 3" xfId="1177"/>
    <cellStyle name="Обычный 6 2 4 3 3 2" xfId="1178"/>
    <cellStyle name="Обычный 6 2 4 3 4" xfId="1179"/>
    <cellStyle name="Обычный 6 2 4 3 5" xfId="1180"/>
    <cellStyle name="Обычный 6 2 4 4" xfId="1181"/>
    <cellStyle name="Обычный 6 2 4 4 2" xfId="1182"/>
    <cellStyle name="Обычный 6 2 4 4 2 2" xfId="1183"/>
    <cellStyle name="Обычный 6 2 4 4 2 2 2" xfId="1184"/>
    <cellStyle name="Обычный 6 2 4 4 2 3" xfId="1185"/>
    <cellStyle name="Обычный 6 2 4 4 3" xfId="1186"/>
    <cellStyle name="Обычный 6 2 4 4 3 2" xfId="1187"/>
    <cellStyle name="Обычный 6 2 4 4 4" xfId="1188"/>
    <cellStyle name="Обычный 6 2 4 4 5" xfId="1189"/>
    <cellStyle name="Обычный 6 2 4 5" xfId="1190"/>
    <cellStyle name="Обычный 6 2 4 5 2" xfId="1191"/>
    <cellStyle name="Обычный 6 2 4 5 2 2" xfId="1192"/>
    <cellStyle name="Обычный 6 2 4 5 3" xfId="1193"/>
    <cellStyle name="Обычный 6 2 4 6" xfId="1194"/>
    <cellStyle name="Обычный 6 2 4 6 2" xfId="1195"/>
    <cellStyle name="Обычный 6 2 4 7" xfId="1196"/>
    <cellStyle name="Обычный 6 2 4 8" xfId="1197"/>
    <cellStyle name="Обычный 6 2 5" xfId="1198"/>
    <cellStyle name="Обычный 6 2 5 2" xfId="1199"/>
    <cellStyle name="Обычный 6 2 5 2 2" xfId="1200"/>
    <cellStyle name="Обычный 6 2 5 2 2 2" xfId="1201"/>
    <cellStyle name="Обычный 6 2 5 2 2 2 2" xfId="1202"/>
    <cellStyle name="Обычный 6 2 5 2 2 2 2 2" xfId="1203"/>
    <cellStyle name="Обычный 6 2 5 2 2 2 3" xfId="1204"/>
    <cellStyle name="Обычный 6 2 5 2 2 3" xfId="1205"/>
    <cellStyle name="Обычный 6 2 5 2 2 3 2" xfId="1206"/>
    <cellStyle name="Обычный 6 2 5 2 2 4" xfId="1207"/>
    <cellStyle name="Обычный 6 2 5 2 2 5" xfId="1208"/>
    <cellStyle name="Обычный 6 2 5 2 3" xfId="1209"/>
    <cellStyle name="Обычный 6 2 5 2 3 2" xfId="1210"/>
    <cellStyle name="Обычный 6 2 5 2 3 2 2" xfId="1211"/>
    <cellStyle name="Обычный 6 2 5 2 3 2 2 2" xfId="1212"/>
    <cellStyle name="Обычный 6 2 5 2 3 2 3" xfId="1213"/>
    <cellStyle name="Обычный 6 2 5 2 3 3" xfId="1214"/>
    <cellStyle name="Обычный 6 2 5 2 3 3 2" xfId="1215"/>
    <cellStyle name="Обычный 6 2 5 2 3 4" xfId="1216"/>
    <cellStyle name="Обычный 6 2 5 2 3 5" xfId="1217"/>
    <cellStyle name="Обычный 6 2 5 2 4" xfId="1218"/>
    <cellStyle name="Обычный 6 2 5 2 4 2" xfId="1219"/>
    <cellStyle name="Обычный 6 2 5 2 4 2 2" xfId="1220"/>
    <cellStyle name="Обычный 6 2 5 2 4 3" xfId="1221"/>
    <cellStyle name="Обычный 6 2 5 2 5" xfId="1222"/>
    <cellStyle name="Обычный 6 2 5 2 5 2" xfId="1223"/>
    <cellStyle name="Обычный 6 2 5 2 6" xfId="1224"/>
    <cellStyle name="Обычный 6 2 5 2 7" xfId="1225"/>
    <cellStyle name="Обычный 6 2 5 3" xfId="1226"/>
    <cellStyle name="Обычный 6 2 5 3 2" xfId="1227"/>
    <cellStyle name="Обычный 6 2 5 3 2 2" xfId="1228"/>
    <cellStyle name="Обычный 6 2 5 3 2 2 2" xfId="1229"/>
    <cellStyle name="Обычный 6 2 5 3 2 3" xfId="1230"/>
    <cellStyle name="Обычный 6 2 5 3 3" xfId="1231"/>
    <cellStyle name="Обычный 6 2 5 3 3 2" xfId="1232"/>
    <cellStyle name="Обычный 6 2 5 3 4" xfId="1233"/>
    <cellStyle name="Обычный 6 2 5 3 5" xfId="1234"/>
    <cellStyle name="Обычный 6 2 5 4" xfId="1235"/>
    <cellStyle name="Обычный 6 2 5 4 2" xfId="1236"/>
    <cellStyle name="Обычный 6 2 5 4 2 2" xfId="1237"/>
    <cellStyle name="Обычный 6 2 5 4 2 2 2" xfId="1238"/>
    <cellStyle name="Обычный 6 2 5 4 2 3" xfId="1239"/>
    <cellStyle name="Обычный 6 2 5 4 3" xfId="1240"/>
    <cellStyle name="Обычный 6 2 5 4 3 2" xfId="1241"/>
    <cellStyle name="Обычный 6 2 5 4 4" xfId="1242"/>
    <cellStyle name="Обычный 6 2 5 4 5" xfId="1243"/>
    <cellStyle name="Обычный 6 2 5 5" xfId="1244"/>
    <cellStyle name="Обычный 6 2 5 5 2" xfId="1245"/>
    <cellStyle name="Обычный 6 2 5 5 2 2" xfId="1246"/>
    <cellStyle name="Обычный 6 2 5 5 3" xfId="1247"/>
    <cellStyle name="Обычный 6 2 5 6" xfId="1248"/>
    <cellStyle name="Обычный 6 2 5 6 2" xfId="1249"/>
    <cellStyle name="Обычный 6 2 5 7" xfId="1250"/>
    <cellStyle name="Обычный 6 2 5 8" xfId="1251"/>
    <cellStyle name="Обычный 6 2 6" xfId="1252"/>
    <cellStyle name="Обычный 6 2 6 2" xfId="1253"/>
    <cellStyle name="Обычный 6 2 6 2 2" xfId="1254"/>
    <cellStyle name="Обычный 6 2 6 2 2 2" xfId="1255"/>
    <cellStyle name="Обычный 6 2 6 2 2 2 2" xfId="1256"/>
    <cellStyle name="Обычный 6 2 6 2 2 3" xfId="1257"/>
    <cellStyle name="Обычный 6 2 6 2 3" xfId="1258"/>
    <cellStyle name="Обычный 6 2 6 2 3 2" xfId="1259"/>
    <cellStyle name="Обычный 6 2 6 2 4" xfId="1260"/>
    <cellStyle name="Обычный 6 2 6 2 5" xfId="1261"/>
    <cellStyle name="Обычный 6 2 6 3" xfId="1262"/>
    <cellStyle name="Обычный 6 2 6 3 2" xfId="1263"/>
    <cellStyle name="Обычный 6 2 6 3 2 2" xfId="1264"/>
    <cellStyle name="Обычный 6 2 6 3 2 2 2" xfId="1265"/>
    <cellStyle name="Обычный 6 2 6 3 2 3" xfId="1266"/>
    <cellStyle name="Обычный 6 2 6 3 3" xfId="1267"/>
    <cellStyle name="Обычный 6 2 6 3 3 2" xfId="1268"/>
    <cellStyle name="Обычный 6 2 6 3 4" xfId="1269"/>
    <cellStyle name="Обычный 6 2 6 3 5" xfId="1270"/>
    <cellStyle name="Обычный 6 2 6 4" xfId="1271"/>
    <cellStyle name="Обычный 6 2 6 4 2" xfId="1272"/>
    <cellStyle name="Обычный 6 2 6 4 2 2" xfId="1273"/>
    <cellStyle name="Обычный 6 2 6 4 3" xfId="1274"/>
    <cellStyle name="Обычный 6 2 6 5" xfId="1275"/>
    <cellStyle name="Обычный 6 2 6 5 2" xfId="1276"/>
    <cellStyle name="Обычный 6 2 6 6" xfId="1277"/>
    <cellStyle name="Обычный 6 2 6 7" xfId="1278"/>
    <cellStyle name="Обычный 6 2 7" xfId="1279"/>
    <cellStyle name="Обычный 6 2 7 2" xfId="1280"/>
    <cellStyle name="Обычный 6 2 7 2 2" xfId="1281"/>
    <cellStyle name="Обычный 6 2 7 2 2 2" xfId="1282"/>
    <cellStyle name="Обычный 6 2 7 2 3" xfId="1283"/>
    <cellStyle name="Обычный 6 2 7 3" xfId="1284"/>
    <cellStyle name="Обычный 6 2 7 3 2" xfId="1285"/>
    <cellStyle name="Обычный 6 2 7 4" xfId="1286"/>
    <cellStyle name="Обычный 6 2 7 5" xfId="1287"/>
    <cellStyle name="Обычный 6 2 8" xfId="1288"/>
    <cellStyle name="Обычный 6 2 8 2" xfId="1289"/>
    <cellStyle name="Обычный 6 2 8 2 2" xfId="1290"/>
    <cellStyle name="Обычный 6 2 8 2 2 2" xfId="1291"/>
    <cellStyle name="Обычный 6 2 8 2 3" xfId="1292"/>
    <cellStyle name="Обычный 6 2 8 3" xfId="1293"/>
    <cellStyle name="Обычный 6 2 8 3 2" xfId="1294"/>
    <cellStyle name="Обычный 6 2 8 4" xfId="1295"/>
    <cellStyle name="Обычный 6 2 8 5" xfId="1296"/>
    <cellStyle name="Обычный 6 2 9" xfId="1297"/>
    <cellStyle name="Обычный 6 2 9 2" xfId="1298"/>
    <cellStyle name="Обычный 6 2 9 2 2" xfId="1299"/>
    <cellStyle name="Обычный 6 2 9 2 2 2" xfId="1300"/>
    <cellStyle name="Обычный 6 2 9 2 3" xfId="1301"/>
    <cellStyle name="Обычный 6 2 9 3" xfId="1302"/>
    <cellStyle name="Обычный 6 2 9 3 2" xfId="1303"/>
    <cellStyle name="Обычный 6 2 9 4" xfId="1304"/>
    <cellStyle name="Обычный 6 2 9 5" xfId="1305"/>
    <cellStyle name="Обычный 6 3" xfId="1306"/>
    <cellStyle name="Обычный 6 3 2" xfId="1307"/>
    <cellStyle name="Обычный 6 3 2 2" xfId="1308"/>
    <cellStyle name="Обычный 6 3 2 2 2" xfId="1309"/>
    <cellStyle name="Обычный 6 3 2 2 2 2" xfId="1310"/>
    <cellStyle name="Обычный 6 3 2 2 2 2 2" xfId="1311"/>
    <cellStyle name="Обычный 6 3 2 2 2 3" xfId="1312"/>
    <cellStyle name="Обычный 6 3 2 2 3" xfId="1313"/>
    <cellStyle name="Обычный 6 3 2 2 3 2" xfId="1314"/>
    <cellStyle name="Обычный 6 3 2 2 4" xfId="1315"/>
    <cellStyle name="Обычный 6 3 2 2 5" xfId="1316"/>
    <cellStyle name="Обычный 6 3 2 3" xfId="1317"/>
    <cellStyle name="Обычный 6 3 2 3 2" xfId="1318"/>
    <cellStyle name="Обычный 6 3 2 3 2 2" xfId="1319"/>
    <cellStyle name="Обычный 6 3 2 3 2 2 2" xfId="1320"/>
    <cellStyle name="Обычный 6 3 2 3 2 3" xfId="1321"/>
    <cellStyle name="Обычный 6 3 2 3 3" xfId="1322"/>
    <cellStyle name="Обычный 6 3 2 3 3 2" xfId="1323"/>
    <cellStyle name="Обычный 6 3 2 3 4" xfId="1324"/>
    <cellStyle name="Обычный 6 3 2 3 5" xfId="1325"/>
    <cellStyle name="Обычный 6 3 2 4" xfId="1326"/>
    <cellStyle name="Обычный 6 3 2 4 2" xfId="1327"/>
    <cellStyle name="Обычный 6 3 2 4 2 2" xfId="1328"/>
    <cellStyle name="Обычный 6 3 2 4 3" xfId="1329"/>
    <cellStyle name="Обычный 6 3 2 5" xfId="1330"/>
    <cellStyle name="Обычный 6 3 2 5 2" xfId="1331"/>
    <cellStyle name="Обычный 6 3 2 6" xfId="1332"/>
    <cellStyle name="Обычный 6 3 2 7" xfId="1333"/>
    <cellStyle name="Обычный 6 3 3" xfId="1334"/>
    <cellStyle name="Обычный 6 3 3 2" xfId="1335"/>
    <cellStyle name="Обычный 6 3 3 2 2" xfId="1336"/>
    <cellStyle name="Обычный 6 3 3 2 2 2" xfId="1337"/>
    <cellStyle name="Обычный 6 3 3 2 3" xfId="1338"/>
    <cellStyle name="Обычный 6 3 3 3" xfId="1339"/>
    <cellStyle name="Обычный 6 3 3 3 2" xfId="1340"/>
    <cellStyle name="Обычный 6 3 3 4" xfId="1341"/>
    <cellStyle name="Обычный 6 3 3 5" xfId="1342"/>
    <cellStyle name="Обычный 6 3 4" xfId="1343"/>
    <cellStyle name="Обычный 6 3 4 2" xfId="1344"/>
    <cellStyle name="Обычный 6 3 4 2 2" xfId="1345"/>
    <cellStyle name="Обычный 6 3 4 2 2 2" xfId="1346"/>
    <cellStyle name="Обычный 6 3 4 2 3" xfId="1347"/>
    <cellStyle name="Обычный 6 3 4 3" xfId="1348"/>
    <cellStyle name="Обычный 6 3 4 3 2" xfId="1349"/>
    <cellStyle name="Обычный 6 3 4 4" xfId="1350"/>
    <cellStyle name="Обычный 6 3 4 5" xfId="1351"/>
    <cellStyle name="Обычный 6 3 5" xfId="1352"/>
    <cellStyle name="Обычный 6 3 5 2" xfId="1353"/>
    <cellStyle name="Обычный 6 3 5 2 2" xfId="1354"/>
    <cellStyle name="Обычный 6 3 5 3" xfId="1355"/>
    <cellStyle name="Обычный 6 3 6" xfId="1356"/>
    <cellStyle name="Обычный 6 3 6 2" xfId="1357"/>
    <cellStyle name="Обычный 6 3 7" xfId="1358"/>
    <cellStyle name="Обычный 6 3 8" xfId="1359"/>
    <cellStyle name="Обычный 6 4" xfId="1360"/>
    <cellStyle name="Обычный 6 4 2" xfId="1361"/>
    <cellStyle name="Обычный 6 4 2 2" xfId="1362"/>
    <cellStyle name="Обычный 6 4 2 2 2" xfId="1363"/>
    <cellStyle name="Обычный 6 4 2 2 2 2" xfId="1364"/>
    <cellStyle name="Обычный 6 4 2 2 2 2 2" xfId="1365"/>
    <cellStyle name="Обычный 6 4 2 2 2 3" xfId="1366"/>
    <cellStyle name="Обычный 6 4 2 2 3" xfId="1367"/>
    <cellStyle name="Обычный 6 4 2 2 3 2" xfId="1368"/>
    <cellStyle name="Обычный 6 4 2 2 4" xfId="1369"/>
    <cellStyle name="Обычный 6 4 2 2 5" xfId="1370"/>
    <cellStyle name="Обычный 6 4 2 3" xfId="1371"/>
    <cellStyle name="Обычный 6 4 2 3 2" xfId="1372"/>
    <cellStyle name="Обычный 6 4 2 3 2 2" xfId="1373"/>
    <cellStyle name="Обычный 6 4 2 3 2 2 2" xfId="1374"/>
    <cellStyle name="Обычный 6 4 2 3 2 3" xfId="1375"/>
    <cellStyle name="Обычный 6 4 2 3 3" xfId="1376"/>
    <cellStyle name="Обычный 6 4 2 3 3 2" xfId="1377"/>
    <cellStyle name="Обычный 6 4 2 3 4" xfId="1378"/>
    <cellStyle name="Обычный 6 4 2 3 5" xfId="1379"/>
    <cellStyle name="Обычный 6 4 2 4" xfId="1380"/>
    <cellStyle name="Обычный 6 4 2 4 2" xfId="1381"/>
    <cellStyle name="Обычный 6 4 2 4 2 2" xfId="1382"/>
    <cellStyle name="Обычный 6 4 2 4 3" xfId="1383"/>
    <cellStyle name="Обычный 6 4 2 5" xfId="1384"/>
    <cellStyle name="Обычный 6 4 2 5 2" xfId="1385"/>
    <cellStyle name="Обычный 6 4 2 6" xfId="1386"/>
    <cellStyle name="Обычный 6 4 2 7" xfId="1387"/>
    <cellStyle name="Обычный 6 4 3" xfId="1388"/>
    <cellStyle name="Обычный 6 4 3 2" xfId="1389"/>
    <cellStyle name="Обычный 6 4 3 2 2" xfId="1390"/>
    <cellStyle name="Обычный 6 4 3 2 2 2" xfId="1391"/>
    <cellStyle name="Обычный 6 4 3 2 3" xfId="1392"/>
    <cellStyle name="Обычный 6 4 3 3" xfId="1393"/>
    <cellStyle name="Обычный 6 4 3 3 2" xfId="1394"/>
    <cellStyle name="Обычный 6 4 3 4" xfId="1395"/>
    <cellStyle name="Обычный 6 4 3 5" xfId="1396"/>
    <cellStyle name="Обычный 6 4 4" xfId="1397"/>
    <cellStyle name="Обычный 6 4 4 2" xfId="1398"/>
    <cellStyle name="Обычный 6 4 4 2 2" xfId="1399"/>
    <cellStyle name="Обычный 6 4 4 2 2 2" xfId="1400"/>
    <cellStyle name="Обычный 6 4 4 2 3" xfId="1401"/>
    <cellStyle name="Обычный 6 4 4 3" xfId="1402"/>
    <cellStyle name="Обычный 6 4 4 3 2" xfId="1403"/>
    <cellStyle name="Обычный 6 4 4 4" xfId="1404"/>
    <cellStyle name="Обычный 6 4 4 5" xfId="1405"/>
    <cellStyle name="Обычный 6 4 5" xfId="1406"/>
    <cellStyle name="Обычный 6 4 5 2" xfId="1407"/>
    <cellStyle name="Обычный 6 4 5 2 2" xfId="1408"/>
    <cellStyle name="Обычный 6 4 5 3" xfId="1409"/>
    <cellStyle name="Обычный 6 4 6" xfId="1410"/>
    <cellStyle name="Обычный 6 4 6 2" xfId="1411"/>
    <cellStyle name="Обычный 6 4 7" xfId="1412"/>
    <cellStyle name="Обычный 6 4 8" xfId="1413"/>
    <cellStyle name="Обычный 6 5" xfId="1414"/>
    <cellStyle name="Обычный 6 5 2" xfId="1415"/>
    <cellStyle name="Обычный 6 5 2 2" xfId="1416"/>
    <cellStyle name="Обычный 6 5 2 2 2" xfId="1417"/>
    <cellStyle name="Обычный 6 5 2 2 2 2" xfId="1418"/>
    <cellStyle name="Обычный 6 5 2 2 3" xfId="1419"/>
    <cellStyle name="Обычный 6 5 2 3" xfId="1420"/>
    <cellStyle name="Обычный 6 5 2 3 2" xfId="1421"/>
    <cellStyle name="Обычный 6 5 2 4" xfId="1422"/>
    <cellStyle name="Обычный 6 5 2 5" xfId="1423"/>
    <cellStyle name="Обычный 6 5 3" xfId="1424"/>
    <cellStyle name="Обычный 6 5 3 2" xfId="1425"/>
    <cellStyle name="Обычный 6 5 3 2 2" xfId="1426"/>
    <cellStyle name="Обычный 6 5 3 2 2 2" xfId="1427"/>
    <cellStyle name="Обычный 6 5 3 2 3" xfId="1428"/>
    <cellStyle name="Обычный 6 5 3 3" xfId="1429"/>
    <cellStyle name="Обычный 6 5 3 3 2" xfId="1430"/>
    <cellStyle name="Обычный 6 5 3 4" xfId="1431"/>
    <cellStyle name="Обычный 6 5 3 5" xfId="1432"/>
    <cellStyle name="Обычный 6 5 4" xfId="1433"/>
    <cellStyle name="Обычный 6 5 4 2" xfId="1434"/>
    <cellStyle name="Обычный 6 5 4 2 2" xfId="1435"/>
    <cellStyle name="Обычный 6 5 4 3" xfId="1436"/>
    <cellStyle name="Обычный 6 5 5" xfId="1437"/>
    <cellStyle name="Обычный 6 5 5 2" xfId="1438"/>
    <cellStyle name="Обычный 6 5 6" xfId="1439"/>
    <cellStyle name="Обычный 6 5 7" xfId="1440"/>
    <cellStyle name="Обычный 6 6" xfId="1441"/>
    <cellStyle name="Обычный 6 6 2" xfId="1442"/>
    <cellStyle name="Обычный 6 6 2 2" xfId="1443"/>
    <cellStyle name="Обычный 6 6 2 2 2" xfId="1444"/>
    <cellStyle name="Обычный 6 6 2 3" xfId="1445"/>
    <cellStyle name="Обычный 6 6 3" xfId="1446"/>
    <cellStyle name="Обычный 6 6 3 2" xfId="1447"/>
    <cellStyle name="Обычный 6 6 4" xfId="1448"/>
    <cellStyle name="Обычный 6 6 5" xfId="1449"/>
    <cellStyle name="Обычный 6 7" xfId="1450"/>
    <cellStyle name="Обычный 6 7 2" xfId="1451"/>
    <cellStyle name="Обычный 6 7 2 2" xfId="1452"/>
    <cellStyle name="Обычный 6 7 2 2 2" xfId="1453"/>
    <cellStyle name="Обычный 6 7 2 3" xfId="1454"/>
    <cellStyle name="Обычный 6 7 3" xfId="1455"/>
    <cellStyle name="Обычный 6 7 3 2" xfId="1456"/>
    <cellStyle name="Обычный 6 7 4" xfId="1457"/>
    <cellStyle name="Обычный 6 7 5" xfId="1458"/>
    <cellStyle name="Обычный 6 8" xfId="1459"/>
    <cellStyle name="Обычный 6 8 2" xfId="1460"/>
    <cellStyle name="Обычный 6 8 2 2" xfId="1461"/>
    <cellStyle name="Обычный 6 8 2 2 2" xfId="1462"/>
    <cellStyle name="Обычный 6 8 2 3" xfId="1463"/>
    <cellStyle name="Обычный 6 8 3" xfId="1464"/>
    <cellStyle name="Обычный 6 8 3 2" xfId="1465"/>
    <cellStyle name="Обычный 6 8 4" xfId="1466"/>
    <cellStyle name="Обычный 6 8 5" xfId="1467"/>
    <cellStyle name="Обычный 6 9" xfId="1468"/>
    <cellStyle name="Обычный 6 9 2" xfId="1469"/>
    <cellStyle name="Обычный 6 9 2 2" xfId="1470"/>
    <cellStyle name="Обычный 6 9 3" xfId="1471"/>
    <cellStyle name="Обычный 7" xfId="1472"/>
    <cellStyle name="Обычный 7 2" xfId="4"/>
    <cellStyle name="Обычный 7 2 2" xfId="1473"/>
    <cellStyle name="Обычный 7 2 2 2" xfId="1474"/>
    <cellStyle name="Обычный 7 2 2 2 2" xfId="1475"/>
    <cellStyle name="Обычный 7 2 2 2 2 2" xfId="1476"/>
    <cellStyle name="Обычный 7 2 2 2 2 2 2" xfId="1477"/>
    <cellStyle name="Обычный 7 2 2 2 2 2 2 2" xfId="1478"/>
    <cellStyle name="Обычный 7 2 2 2 2 2 3" xfId="1479"/>
    <cellStyle name="Обычный 7 2 2 2 2 3" xfId="1480"/>
    <cellStyle name="Обычный 7 2 2 2 2 3 2" xfId="1481"/>
    <cellStyle name="Обычный 7 2 2 2 2 4" xfId="1482"/>
    <cellStyle name="Обычный 7 2 2 2 2 5" xfId="1483"/>
    <cellStyle name="Обычный 7 2 2 2 3" xfId="1484"/>
    <cellStyle name="Обычный 7 2 2 2 3 2" xfId="1485"/>
    <cellStyle name="Обычный 7 2 2 2 3 2 2" xfId="1486"/>
    <cellStyle name="Обычный 7 2 2 2 3 2 2 2" xfId="1487"/>
    <cellStyle name="Обычный 7 2 2 2 3 2 3" xfId="1488"/>
    <cellStyle name="Обычный 7 2 2 2 3 3" xfId="1489"/>
    <cellStyle name="Обычный 7 2 2 2 3 3 2" xfId="1490"/>
    <cellStyle name="Обычный 7 2 2 2 3 4" xfId="1491"/>
    <cellStyle name="Обычный 7 2 2 2 3 5" xfId="1492"/>
    <cellStyle name="Обычный 7 2 2 2 4" xfId="1493"/>
    <cellStyle name="Обычный 7 2 2 2 4 2" xfId="1494"/>
    <cellStyle name="Обычный 7 2 2 2 4 2 2" xfId="1495"/>
    <cellStyle name="Обычный 7 2 2 2 4 3" xfId="1496"/>
    <cellStyle name="Обычный 7 2 2 2 5" xfId="1497"/>
    <cellStyle name="Обычный 7 2 2 2 5 2" xfId="1498"/>
    <cellStyle name="Обычный 7 2 2 2 6" xfId="1499"/>
    <cellStyle name="Обычный 7 2 2 2 7" xfId="1500"/>
    <cellStyle name="Обычный 7 2 2 3" xfId="1501"/>
    <cellStyle name="Обычный 7 2 2 3 2" xfId="1502"/>
    <cellStyle name="Обычный 7 2 2 3 2 2" xfId="1503"/>
    <cellStyle name="Обычный 7 2 2 3 2 2 2" xfId="1504"/>
    <cellStyle name="Обычный 7 2 2 3 2 3" xfId="1505"/>
    <cellStyle name="Обычный 7 2 2 3 3" xfId="1506"/>
    <cellStyle name="Обычный 7 2 2 3 3 2" xfId="1507"/>
    <cellStyle name="Обычный 7 2 2 3 4" xfId="1508"/>
    <cellStyle name="Обычный 7 2 2 3 5" xfId="1509"/>
    <cellStyle name="Обычный 7 2 2 4" xfId="1510"/>
    <cellStyle name="Обычный 7 2 2 4 2" xfId="1511"/>
    <cellStyle name="Обычный 7 2 2 4 2 2" xfId="1512"/>
    <cellStyle name="Обычный 7 2 2 4 2 2 2" xfId="1513"/>
    <cellStyle name="Обычный 7 2 2 4 2 3" xfId="1514"/>
    <cellStyle name="Обычный 7 2 2 4 3" xfId="1515"/>
    <cellStyle name="Обычный 7 2 2 4 3 2" xfId="1516"/>
    <cellStyle name="Обычный 7 2 2 4 4" xfId="1517"/>
    <cellStyle name="Обычный 7 2 2 4 5" xfId="1518"/>
    <cellStyle name="Обычный 7 2 2 5" xfId="1519"/>
    <cellStyle name="Обычный 7 2 2 5 2" xfId="1520"/>
    <cellStyle name="Обычный 7 2 2 5 2 2" xfId="1521"/>
    <cellStyle name="Обычный 7 2 2 5 3" xfId="1522"/>
    <cellStyle name="Обычный 7 2 2 6" xfId="1523"/>
    <cellStyle name="Обычный 7 2 2 6 2" xfId="1524"/>
    <cellStyle name="Обычный 7 2 2 7" xfId="1525"/>
    <cellStyle name="Обычный 7 2 2 8" xfId="1526"/>
    <cellStyle name="Обычный 7 2 3" xfId="1527"/>
    <cellStyle name="Обычный 7 2 3 2" xfId="1528"/>
    <cellStyle name="Обычный 7 2 3 2 2" xfId="1529"/>
    <cellStyle name="Обычный 7 2 3 2 2 2" xfId="1530"/>
    <cellStyle name="Обычный 7 2 3 2 2 2 2" xfId="1531"/>
    <cellStyle name="Обычный 7 2 3 2 2 2 2 2" xfId="1532"/>
    <cellStyle name="Обычный 7 2 3 2 2 2 3" xfId="1533"/>
    <cellStyle name="Обычный 7 2 3 2 2 3" xfId="1534"/>
    <cellStyle name="Обычный 7 2 3 2 2 3 2" xfId="1535"/>
    <cellStyle name="Обычный 7 2 3 2 2 4" xfId="1536"/>
    <cellStyle name="Обычный 7 2 3 2 2 5" xfId="1537"/>
    <cellStyle name="Обычный 7 2 3 2 3" xfId="1538"/>
    <cellStyle name="Обычный 7 2 3 2 3 2" xfId="1539"/>
    <cellStyle name="Обычный 7 2 3 2 3 2 2" xfId="1540"/>
    <cellStyle name="Обычный 7 2 3 2 3 2 2 2" xfId="1541"/>
    <cellStyle name="Обычный 7 2 3 2 3 2 3" xfId="1542"/>
    <cellStyle name="Обычный 7 2 3 2 3 3" xfId="1543"/>
    <cellStyle name="Обычный 7 2 3 2 3 3 2" xfId="1544"/>
    <cellStyle name="Обычный 7 2 3 2 3 4" xfId="1545"/>
    <cellStyle name="Обычный 7 2 3 2 3 5" xfId="1546"/>
    <cellStyle name="Обычный 7 2 3 2 4" xfId="1547"/>
    <cellStyle name="Обычный 7 2 3 2 4 2" xfId="1548"/>
    <cellStyle name="Обычный 7 2 3 2 4 2 2" xfId="1549"/>
    <cellStyle name="Обычный 7 2 3 2 4 3" xfId="1550"/>
    <cellStyle name="Обычный 7 2 3 2 5" xfId="1551"/>
    <cellStyle name="Обычный 7 2 3 2 5 2" xfId="1552"/>
    <cellStyle name="Обычный 7 2 3 2 6" xfId="1553"/>
    <cellStyle name="Обычный 7 2 3 2 7" xfId="1554"/>
    <cellStyle name="Обычный 7 2 3 3" xfId="1555"/>
    <cellStyle name="Обычный 7 2 3 3 2" xfId="1556"/>
    <cellStyle name="Обычный 7 2 3 3 2 2" xfId="1557"/>
    <cellStyle name="Обычный 7 2 3 3 2 2 2" xfId="1558"/>
    <cellStyle name="Обычный 7 2 3 3 2 3" xfId="1559"/>
    <cellStyle name="Обычный 7 2 3 3 3" xfId="1560"/>
    <cellStyle name="Обычный 7 2 3 3 3 2" xfId="1561"/>
    <cellStyle name="Обычный 7 2 3 3 4" xfId="1562"/>
    <cellStyle name="Обычный 7 2 3 3 5" xfId="1563"/>
    <cellStyle name="Обычный 7 2 3 4" xfId="1564"/>
    <cellStyle name="Обычный 7 2 3 4 2" xfId="1565"/>
    <cellStyle name="Обычный 7 2 3 4 2 2" xfId="1566"/>
    <cellStyle name="Обычный 7 2 3 4 2 2 2" xfId="1567"/>
    <cellStyle name="Обычный 7 2 3 4 2 3" xfId="1568"/>
    <cellStyle name="Обычный 7 2 3 4 3" xfId="1569"/>
    <cellStyle name="Обычный 7 2 3 4 3 2" xfId="1570"/>
    <cellStyle name="Обычный 7 2 3 4 4" xfId="1571"/>
    <cellStyle name="Обычный 7 2 3 4 5" xfId="1572"/>
    <cellStyle name="Обычный 7 2 3 5" xfId="1573"/>
    <cellStyle name="Обычный 7 2 3 5 2" xfId="1574"/>
    <cellStyle name="Обычный 7 2 3 5 2 2" xfId="1575"/>
    <cellStyle name="Обычный 7 2 3 5 3" xfId="1576"/>
    <cellStyle name="Обычный 7 2 3 6" xfId="1577"/>
    <cellStyle name="Обычный 7 2 3 6 2" xfId="1578"/>
    <cellStyle name="Обычный 7 2 3 7" xfId="1579"/>
    <cellStyle name="Обычный 7 2 3 8" xfId="1580"/>
    <cellStyle name="Обычный 7 2 4" xfId="1581"/>
    <cellStyle name="Обычный 7 2 4 2" xfId="1582"/>
    <cellStyle name="Обычный 7 2 4 2 2" xfId="1583"/>
    <cellStyle name="Обычный 7 2 4 2 2 2" xfId="1584"/>
    <cellStyle name="Обычный 7 2 4 2 2 2 2" xfId="1585"/>
    <cellStyle name="Обычный 7 2 4 2 2 3" xfId="1586"/>
    <cellStyle name="Обычный 7 2 4 2 3" xfId="1587"/>
    <cellStyle name="Обычный 7 2 4 2 3 2" xfId="1588"/>
    <cellStyle name="Обычный 7 2 4 2 4" xfId="1589"/>
    <cellStyle name="Обычный 7 2 4 2 5" xfId="1590"/>
    <cellStyle name="Обычный 7 2 4 3" xfId="1591"/>
    <cellStyle name="Обычный 7 2 4 3 2" xfId="1592"/>
    <cellStyle name="Обычный 7 2 4 3 2 2" xfId="1593"/>
    <cellStyle name="Обычный 7 2 4 3 2 2 2" xfId="1594"/>
    <cellStyle name="Обычный 7 2 4 3 2 3" xfId="1595"/>
    <cellStyle name="Обычный 7 2 4 3 3" xfId="1596"/>
    <cellStyle name="Обычный 7 2 4 3 3 2" xfId="1597"/>
    <cellStyle name="Обычный 7 2 4 3 4" xfId="1598"/>
    <cellStyle name="Обычный 7 2 4 3 5" xfId="1599"/>
    <cellStyle name="Обычный 7 2 4 4" xfId="1600"/>
    <cellStyle name="Обычный 7 2 4 4 2" xfId="1601"/>
    <cellStyle name="Обычный 7 2 4 4 2 2" xfId="1602"/>
    <cellStyle name="Обычный 7 2 4 4 3" xfId="1603"/>
    <cellStyle name="Обычный 7 2 4 5" xfId="1604"/>
    <cellStyle name="Обычный 7 2 4 5 2" xfId="1605"/>
    <cellStyle name="Обычный 7 2 4 6" xfId="1606"/>
    <cellStyle name="Обычный 7 2 4 7" xfId="1607"/>
    <cellStyle name="Обычный 7 2 5" xfId="1608"/>
    <cellStyle name="Обычный 7 2 5 2" xfId="1609"/>
    <cellStyle name="Обычный 7 2 5 2 2" xfId="1610"/>
    <cellStyle name="Обычный 7 2 5 2 2 2" xfId="1611"/>
    <cellStyle name="Обычный 7 2 5 2 3" xfId="1612"/>
    <cellStyle name="Обычный 7 2 5 3" xfId="1613"/>
    <cellStyle name="Обычный 7 2 5 3 2" xfId="1614"/>
    <cellStyle name="Обычный 7 2 5 4" xfId="1615"/>
    <cellStyle name="Обычный 7 2 5 5" xfId="1616"/>
    <cellStyle name="Обычный 7 2 6" xfId="1617"/>
    <cellStyle name="Обычный 7 2 6 2" xfId="1618"/>
    <cellStyle name="Обычный 7 2 6 2 2" xfId="1619"/>
    <cellStyle name="Обычный 7 2 6 2 2 2" xfId="1620"/>
    <cellStyle name="Обычный 7 2 6 2 3" xfId="1621"/>
    <cellStyle name="Обычный 7 2 6 3" xfId="1622"/>
    <cellStyle name="Обычный 7 2 6 3 2" xfId="1623"/>
    <cellStyle name="Обычный 7 2 6 4" xfId="1624"/>
    <cellStyle name="Обычный 7 2 6 5" xfId="1625"/>
    <cellStyle name="Обычный 7 2 7" xfId="1626"/>
    <cellStyle name="Обычный 7 2 7 2" xfId="1627"/>
    <cellStyle name="Обычный 7 2 7 2 2" xfId="1628"/>
    <cellStyle name="Обычный 7 2 7 2 2 2" xfId="1629"/>
    <cellStyle name="Обычный 7 2 7 2 3" xfId="1630"/>
    <cellStyle name="Обычный 7 2 7 3" xfId="1631"/>
    <cellStyle name="Обычный 7 2 7 3 2" xfId="1632"/>
    <cellStyle name="Обычный 7 2 7 4" xfId="1633"/>
    <cellStyle name="Обычный 7 2 7 5" xfId="1634"/>
    <cellStyle name="Обычный 7 3" xfId="1635"/>
    <cellStyle name="Обычный 7 53" xfId="1636"/>
    <cellStyle name="Обычный 8" xfId="1637"/>
    <cellStyle name="Обычный 8 2" xfId="1638"/>
    <cellStyle name="Обычный 9" xfId="1639"/>
    <cellStyle name="Обычный 9 10" xfId="1640"/>
    <cellStyle name="Обычный 9 2" xfId="3"/>
    <cellStyle name="Обычный 9 2 2" xfId="1641"/>
    <cellStyle name="Обычный 9 2 2 2" xfId="1642"/>
    <cellStyle name="Обычный 9 2 2 2 2" xfId="1643"/>
    <cellStyle name="Обычный 9 2 2 2 2 2" xfId="1644"/>
    <cellStyle name="Обычный 9 2 2 2 2 2 2" xfId="1645"/>
    <cellStyle name="Обычный 9 2 2 2 2 3" xfId="1646"/>
    <cellStyle name="Обычный 9 2 2 2 3" xfId="1647"/>
    <cellStyle name="Обычный 9 2 2 2 3 2" xfId="1648"/>
    <cellStyle name="Обычный 9 2 2 2 4" xfId="1649"/>
    <cellStyle name="Обычный 9 2 2 2 5" xfId="1650"/>
    <cellStyle name="Обычный 9 2 2 3" xfId="1651"/>
    <cellStyle name="Обычный 9 2 2 3 2" xfId="1652"/>
    <cellStyle name="Обычный 9 2 2 3 2 2" xfId="1653"/>
    <cellStyle name="Обычный 9 2 2 3 2 2 2" xfId="1654"/>
    <cellStyle name="Обычный 9 2 2 3 2 3" xfId="1655"/>
    <cellStyle name="Обычный 9 2 2 3 3" xfId="1656"/>
    <cellStyle name="Обычный 9 2 2 3 3 2" xfId="1657"/>
    <cellStyle name="Обычный 9 2 2 3 4" xfId="1658"/>
    <cellStyle name="Обычный 9 2 2 3 5" xfId="1659"/>
    <cellStyle name="Обычный 9 2 2 4" xfId="1660"/>
    <cellStyle name="Обычный 9 2 2 4 2" xfId="1661"/>
    <cellStyle name="Обычный 9 2 2 4 2 2" xfId="1662"/>
    <cellStyle name="Обычный 9 2 2 4 2 2 2" xfId="1663"/>
    <cellStyle name="Обычный 9 2 2 4 2 3" xfId="1664"/>
    <cellStyle name="Обычный 9 2 2 4 3" xfId="1665"/>
    <cellStyle name="Обычный 9 2 2 4 3 2" xfId="1666"/>
    <cellStyle name="Обычный 9 2 2 4 4" xfId="1667"/>
    <cellStyle name="Обычный 9 2 2 4 5" xfId="1668"/>
    <cellStyle name="Обычный 9 2 2 5" xfId="1669"/>
    <cellStyle name="Обычный 9 2 2 5 2" xfId="1670"/>
    <cellStyle name="Обычный 9 2 2 5 2 2" xfId="1671"/>
    <cellStyle name="Обычный 9 2 2 5 3" xfId="1672"/>
    <cellStyle name="Обычный 9 2 2 6" xfId="1673"/>
    <cellStyle name="Обычный 9 2 2 6 2" xfId="1674"/>
    <cellStyle name="Обычный 9 2 2 7" xfId="1675"/>
    <cellStyle name="Обычный 9 2 2 8" xfId="1676"/>
    <cellStyle name="Обычный 9 2 3" xfId="1677"/>
    <cellStyle name="Обычный 9 2 3 2" xfId="1678"/>
    <cellStyle name="Обычный 9 2 3 2 2" xfId="1679"/>
    <cellStyle name="Обычный 9 2 3 2 2 2" xfId="1680"/>
    <cellStyle name="Обычный 9 2 3 2 3" xfId="1681"/>
    <cellStyle name="Обычный 9 2 3 3" xfId="1682"/>
    <cellStyle name="Обычный 9 2 3 3 2" xfId="1683"/>
    <cellStyle name="Обычный 9 2 3 4" xfId="1684"/>
    <cellStyle name="Обычный 9 2 3 5" xfId="1685"/>
    <cellStyle name="Обычный 9 2 4" xfId="1686"/>
    <cellStyle name="Обычный 9 2 4 2" xfId="1687"/>
    <cellStyle name="Обычный 9 2 4 2 2" xfId="1688"/>
    <cellStyle name="Обычный 9 2 4 2 2 2" xfId="1689"/>
    <cellStyle name="Обычный 9 2 4 2 3" xfId="1690"/>
    <cellStyle name="Обычный 9 2 4 3" xfId="1691"/>
    <cellStyle name="Обычный 9 2 4 3 2" xfId="1692"/>
    <cellStyle name="Обычный 9 2 4 4" xfId="1693"/>
    <cellStyle name="Обычный 9 2 4 5" xfId="1694"/>
    <cellStyle name="Обычный 9 2 5" xfId="1695"/>
    <cellStyle name="Обычный 9 2 5 2" xfId="1696"/>
    <cellStyle name="Обычный 9 2 5 3" xfId="1697"/>
    <cellStyle name="Обычный 9 2 6" xfId="1698"/>
    <cellStyle name="Обычный 9 2 7" xfId="1699"/>
    <cellStyle name="Обычный 9 2 8" xfId="1700"/>
    <cellStyle name="Обычный 9 3" xfId="1701"/>
    <cellStyle name="Обычный 9 3 2" xfId="1702"/>
    <cellStyle name="Обычный 9 3 2 2" xfId="1703"/>
    <cellStyle name="Обычный 9 3 2 2 2" xfId="1704"/>
    <cellStyle name="Обычный 9 3 2 2 2 2" xfId="1705"/>
    <cellStyle name="Обычный 9 3 2 2 3" xfId="1706"/>
    <cellStyle name="Обычный 9 3 2 3" xfId="1707"/>
    <cellStyle name="Обычный 9 3 2 3 2" xfId="1708"/>
    <cellStyle name="Обычный 9 3 2 4" xfId="1709"/>
    <cellStyle name="Обычный 9 3 2 5" xfId="1710"/>
    <cellStyle name="Обычный 9 3 3" xfId="1711"/>
    <cellStyle name="Обычный 9 3 3 2" xfId="1712"/>
    <cellStyle name="Обычный 9 3 3 2 2" xfId="1713"/>
    <cellStyle name="Обычный 9 3 3 2 2 2" xfId="1714"/>
    <cellStyle name="Обычный 9 3 3 2 3" xfId="1715"/>
    <cellStyle name="Обычный 9 3 3 3" xfId="1716"/>
    <cellStyle name="Обычный 9 3 3 3 2" xfId="1717"/>
    <cellStyle name="Обычный 9 3 3 4" xfId="1718"/>
    <cellStyle name="Обычный 9 3 3 5" xfId="1719"/>
    <cellStyle name="Обычный 9 3 4" xfId="1720"/>
    <cellStyle name="Обычный 9 3 4 2" xfId="1721"/>
    <cellStyle name="Обычный 9 3 4 2 2" xfId="1722"/>
    <cellStyle name="Обычный 9 3 4 2 2 2" xfId="1723"/>
    <cellStyle name="Обычный 9 3 4 2 3" xfId="1724"/>
    <cellStyle name="Обычный 9 3 4 3" xfId="1725"/>
    <cellStyle name="Обычный 9 3 4 3 2" xfId="1726"/>
    <cellStyle name="Обычный 9 3 4 4" xfId="1727"/>
    <cellStyle name="Обычный 9 3 4 5" xfId="1728"/>
    <cellStyle name="Обычный 9 4" xfId="1729"/>
    <cellStyle name="Обычный 9 4 2" xfId="1730"/>
    <cellStyle name="Обычный 9 4 2 2" xfId="1731"/>
    <cellStyle name="Обычный 9 4 2 2 2" xfId="1732"/>
    <cellStyle name="Обычный 9 4 2 3" xfId="1733"/>
    <cellStyle name="Обычный 9 4 3" xfId="1734"/>
    <cellStyle name="Обычный 9 4 3 2" xfId="1735"/>
    <cellStyle name="Обычный 9 4 4" xfId="1736"/>
    <cellStyle name="Обычный 9 4 5" xfId="1737"/>
    <cellStyle name="Обычный 9 5" xfId="1738"/>
    <cellStyle name="Обычный 9 5 2" xfId="1739"/>
    <cellStyle name="Обычный 9 5 2 2" xfId="1740"/>
    <cellStyle name="Обычный 9 5 2 2 2" xfId="1741"/>
    <cellStyle name="Обычный 9 5 2 3" xfId="1742"/>
    <cellStyle name="Обычный 9 5 3" xfId="1743"/>
    <cellStyle name="Обычный 9 5 3 2" xfId="1744"/>
    <cellStyle name="Обычный 9 5 4" xfId="1745"/>
    <cellStyle name="Обычный 9 5 5" xfId="1746"/>
    <cellStyle name="Обычный 9 6" xfId="1747"/>
    <cellStyle name="Обычный 9 6 2" xfId="1748"/>
    <cellStyle name="Обычный 9 6 2 2" xfId="1749"/>
    <cellStyle name="Обычный 9 6 2 2 2" xfId="1750"/>
    <cellStyle name="Обычный 9 6 2 3" xfId="1751"/>
    <cellStyle name="Обычный 9 6 3" xfId="1752"/>
    <cellStyle name="Обычный 9 6 3 2" xfId="1753"/>
    <cellStyle name="Обычный 9 6 4" xfId="1754"/>
    <cellStyle name="Обычный 9 7" xfId="1755"/>
    <cellStyle name="Обычный 9 7 2" xfId="1756"/>
    <cellStyle name="Обычный 9 7 2 2" xfId="1757"/>
    <cellStyle name="Обычный 9 7 3" xfId="1758"/>
    <cellStyle name="Обычный 9 8" xfId="1759"/>
    <cellStyle name="Обычный 9 8 2" xfId="1760"/>
    <cellStyle name="Обычный 9 9" xfId="1761"/>
    <cellStyle name="Обычный 9 9 2" xfId="1762"/>
    <cellStyle name="Плохой 2" xfId="1763"/>
    <cellStyle name="Плохой 3" xfId="1764"/>
    <cellStyle name="Поле ввода" xfId="1765"/>
    <cellStyle name="Пояснение 2" xfId="1766"/>
    <cellStyle name="Пояснение 3" xfId="1767"/>
    <cellStyle name="Примечание 2" xfId="1768"/>
    <cellStyle name="Примечание 2 2" xfId="1769"/>
    <cellStyle name="Примечание 3" xfId="1770"/>
    <cellStyle name="Процентный 2" xfId="1771"/>
    <cellStyle name="Процентный 2 2" xfId="1772"/>
    <cellStyle name="Процентный 2 3" xfId="1773"/>
    <cellStyle name="Процентный 3" xfId="1774"/>
    <cellStyle name="Процентный 3 2" xfId="1775"/>
    <cellStyle name="Процентный 3 2 2" xfId="1776"/>
    <cellStyle name="Процентный 4" xfId="1777"/>
    <cellStyle name="Процентный 5" xfId="1778"/>
    <cellStyle name="Процентный 5 2" xfId="1779"/>
    <cellStyle name="Процентный 5 2 2" xfId="1780"/>
    <cellStyle name="Процентный 5 2 2 2" xfId="1781"/>
    <cellStyle name="Процентный 5 2 3" xfId="1782"/>
    <cellStyle name="Процентный 5 3" xfId="1783"/>
    <cellStyle name="Процентный 5 3 2" xfId="1784"/>
    <cellStyle name="Процентный 5 4" xfId="1785"/>
    <cellStyle name="Процентный 5 5" xfId="1786"/>
    <cellStyle name="Процентный 6" xfId="1787"/>
    <cellStyle name="Процентный 7" xfId="1788"/>
    <cellStyle name="Процентный 7 2" xfId="1789"/>
    <cellStyle name="Процентный 8" xfId="1790"/>
    <cellStyle name="Процентный 8 2" xfId="1791"/>
    <cellStyle name="Процентный 8 2 2" xfId="1792"/>
    <cellStyle name="Процентный 8 2 2 2" xfId="1793"/>
    <cellStyle name="Процентный 8 2 3" xfId="1794"/>
    <cellStyle name="Процентный 8 3" xfId="1795"/>
    <cellStyle name="Процентный 8 3 2" xfId="1796"/>
    <cellStyle name="Процентный 8 4" xfId="1797"/>
    <cellStyle name="Связанная ячейка 2" xfId="1798"/>
    <cellStyle name="Связанная ячейка 3" xfId="1799"/>
    <cellStyle name="Стиль 1" xfId="1800"/>
    <cellStyle name="Стиль 1 2" xfId="1801"/>
    <cellStyle name="Стиль 1 3" xfId="1802"/>
    <cellStyle name="Стиль 1_4.2" xfId="1803"/>
    <cellStyle name="Текст предупреждения 2" xfId="1804"/>
    <cellStyle name="Текст предупреждения 3" xfId="1805"/>
    <cellStyle name="Текстовый" xfId="1806"/>
    <cellStyle name="Тысячи [0]_3Com" xfId="1807"/>
    <cellStyle name="Тысячи_3Com" xfId="1808"/>
    <cellStyle name="Финансовый 2" xfId="1809"/>
    <cellStyle name="Финансовый 2 10" xfId="1810"/>
    <cellStyle name="Финансовый 2 10 2" xfId="1811"/>
    <cellStyle name="Финансовый 2 11" xfId="1812"/>
    <cellStyle name="Финансовый 2 12" xfId="1813"/>
    <cellStyle name="Финансовый 2 2" xfId="1814"/>
    <cellStyle name="Финансовый 2 2 2" xfId="1815"/>
    <cellStyle name="Финансовый 2 2 2 2" xfId="1816"/>
    <cellStyle name="Финансовый 2 2 2 2 2" xfId="1817"/>
    <cellStyle name="Финансовый 2 2 2 2 3" xfId="1818"/>
    <cellStyle name="Финансовый 2 2 2 2 3 2" xfId="1819"/>
    <cellStyle name="Финансовый 2 2 2 2 3 2 2" xfId="1820"/>
    <cellStyle name="Финансовый 2 2 2 2 3 3" xfId="1821"/>
    <cellStyle name="Финансовый 2 2 2 2 4" xfId="1822"/>
    <cellStyle name="Финансовый 2 2 2 2 4 2" xfId="1823"/>
    <cellStyle name="Финансовый 2 2 2 2 5" xfId="1824"/>
    <cellStyle name="Финансовый 2 2 2 2 6" xfId="1825"/>
    <cellStyle name="Финансовый 2 2 2 3" xfId="1826"/>
    <cellStyle name="Финансовый 2 2 2 3 2" xfId="1827"/>
    <cellStyle name="Финансовый 2 2 2 3 2 2" xfId="1828"/>
    <cellStyle name="Финансовый 2 2 2 3 2 2 2" xfId="1829"/>
    <cellStyle name="Финансовый 2 2 2 3 2 3" xfId="1830"/>
    <cellStyle name="Финансовый 2 2 2 3 3" xfId="1831"/>
    <cellStyle name="Финансовый 2 2 2 3 3 2" xfId="1832"/>
    <cellStyle name="Финансовый 2 2 2 3 4" xfId="1833"/>
    <cellStyle name="Финансовый 2 2 2 3 5" xfId="1834"/>
    <cellStyle name="Финансовый 2 2 2 4" xfId="1835"/>
    <cellStyle name="Финансовый 2 2 2 4 2" xfId="1836"/>
    <cellStyle name="Финансовый 2 2 2 4 2 2" xfId="1837"/>
    <cellStyle name="Финансовый 2 2 2 4 3" xfId="1838"/>
    <cellStyle name="Финансовый 2 2 2 5" xfId="1839"/>
    <cellStyle name="Финансовый 2 2 2 5 2" xfId="1840"/>
    <cellStyle name="Финансовый 2 2 2 6" xfId="1841"/>
    <cellStyle name="Финансовый 2 2 2 7" xfId="1842"/>
    <cellStyle name="Финансовый 2 2 3" xfId="1843"/>
    <cellStyle name="Финансовый 2 2 3 2" xfId="1844"/>
    <cellStyle name="Финансовый 2 2 3 2 2" xfId="1845"/>
    <cellStyle name="Финансовый 2 2 3 2 2 2" xfId="1846"/>
    <cellStyle name="Финансовый 2 2 3 2 3" xfId="1847"/>
    <cellStyle name="Финансовый 2 2 3 3" xfId="1848"/>
    <cellStyle name="Финансовый 2 2 3 3 2" xfId="1849"/>
    <cellStyle name="Финансовый 2 2 3 4" xfId="1850"/>
    <cellStyle name="Финансовый 2 2 3 5" xfId="1851"/>
    <cellStyle name="Финансовый 2 2 4" xfId="1852"/>
    <cellStyle name="Финансовый 2 2 4 2" xfId="1853"/>
    <cellStyle name="Финансовый 2 2 4 2 2" xfId="1854"/>
    <cellStyle name="Финансовый 2 2 4 2 2 2" xfId="1855"/>
    <cellStyle name="Финансовый 2 2 4 2 3" xfId="1856"/>
    <cellStyle name="Финансовый 2 2 4 3" xfId="1857"/>
    <cellStyle name="Финансовый 2 2 4 3 2" xfId="1858"/>
    <cellStyle name="Финансовый 2 2 4 4" xfId="1859"/>
    <cellStyle name="Финансовый 2 2 4 5" xfId="1860"/>
    <cellStyle name="Финансовый 2 2 5" xfId="1861"/>
    <cellStyle name="Финансовый 2 2 5 2" xfId="1862"/>
    <cellStyle name="Финансовый 2 2 5 2 2" xfId="1863"/>
    <cellStyle name="Финансовый 2 2 5 3" xfId="1864"/>
    <cellStyle name="Финансовый 2 2 6" xfId="1865"/>
    <cellStyle name="Финансовый 2 2 6 2" xfId="1866"/>
    <cellStyle name="Финансовый 2 2 7" xfId="1867"/>
    <cellStyle name="Финансовый 2 2 8" xfId="1868"/>
    <cellStyle name="Финансовый 2 3" xfId="1869"/>
    <cellStyle name="Финансовый 2 3 2" xfId="1870"/>
    <cellStyle name="Финансовый 2 3 2 2" xfId="1871"/>
    <cellStyle name="Финансовый 2 3 2 2 2" xfId="1872"/>
    <cellStyle name="Финансовый 2 3 2 2 2 2" xfId="1873"/>
    <cellStyle name="Финансовый 2 3 2 2 2 2 2" xfId="1874"/>
    <cellStyle name="Финансовый 2 3 2 2 2 3" xfId="1875"/>
    <cellStyle name="Финансовый 2 3 2 2 3" xfId="1876"/>
    <cellStyle name="Финансовый 2 3 2 2 3 2" xfId="1877"/>
    <cellStyle name="Финансовый 2 3 2 2 4" xfId="1878"/>
    <cellStyle name="Финансовый 2 3 2 2 5" xfId="1879"/>
    <cellStyle name="Финансовый 2 3 2 3" xfId="1880"/>
    <cellStyle name="Финансовый 2 3 2 3 2" xfId="1881"/>
    <cellStyle name="Финансовый 2 3 2 3 2 2" xfId="1882"/>
    <cellStyle name="Финансовый 2 3 2 3 2 2 2" xfId="1883"/>
    <cellStyle name="Финансовый 2 3 2 3 2 3" xfId="1884"/>
    <cellStyle name="Финансовый 2 3 2 3 3" xfId="1885"/>
    <cellStyle name="Финансовый 2 3 2 3 3 2" xfId="1886"/>
    <cellStyle name="Финансовый 2 3 2 3 4" xfId="1887"/>
    <cellStyle name="Финансовый 2 3 2 3 5" xfId="1888"/>
    <cellStyle name="Финансовый 2 3 2 4" xfId="1889"/>
    <cellStyle name="Финансовый 2 3 2 4 2" xfId="1890"/>
    <cellStyle name="Финансовый 2 3 2 4 2 2" xfId="1891"/>
    <cellStyle name="Финансовый 2 3 2 4 3" xfId="1892"/>
    <cellStyle name="Финансовый 2 3 2 5" xfId="1893"/>
    <cellStyle name="Финансовый 2 3 2 5 2" xfId="1894"/>
    <cellStyle name="Финансовый 2 3 2 6" xfId="1895"/>
    <cellStyle name="Финансовый 2 3 2 7" xfId="1896"/>
    <cellStyle name="Финансовый 2 3 3" xfId="1897"/>
    <cellStyle name="Финансовый 2 3 3 2" xfId="1898"/>
    <cellStyle name="Финансовый 2 3 3 2 2" xfId="1899"/>
    <cellStyle name="Финансовый 2 3 3 2 2 2" xfId="1900"/>
    <cellStyle name="Финансовый 2 3 3 2 3" xfId="1901"/>
    <cellStyle name="Финансовый 2 3 3 3" xfId="1902"/>
    <cellStyle name="Финансовый 2 3 3 3 2" xfId="1903"/>
    <cellStyle name="Финансовый 2 3 3 4" xfId="1904"/>
    <cellStyle name="Финансовый 2 3 3 5" xfId="1905"/>
    <cellStyle name="Финансовый 2 3 4" xfId="1906"/>
    <cellStyle name="Финансовый 2 3 4 2" xfId="1907"/>
    <cellStyle name="Финансовый 2 3 4 2 2" xfId="1908"/>
    <cellStyle name="Финансовый 2 3 4 2 2 2" xfId="1909"/>
    <cellStyle name="Финансовый 2 3 4 2 3" xfId="1910"/>
    <cellStyle name="Финансовый 2 3 4 3" xfId="1911"/>
    <cellStyle name="Финансовый 2 3 4 3 2" xfId="1912"/>
    <cellStyle name="Финансовый 2 3 4 4" xfId="1913"/>
    <cellStyle name="Финансовый 2 3 4 5" xfId="1914"/>
    <cellStyle name="Финансовый 2 3 5" xfId="1915"/>
    <cellStyle name="Финансовый 2 3 5 2" xfId="1916"/>
    <cellStyle name="Финансовый 2 3 5 2 2" xfId="1917"/>
    <cellStyle name="Финансовый 2 3 5 3" xfId="1918"/>
    <cellStyle name="Финансовый 2 3 6" xfId="1919"/>
    <cellStyle name="Финансовый 2 3 6 2" xfId="1920"/>
    <cellStyle name="Финансовый 2 3 7" xfId="1921"/>
    <cellStyle name="Финансовый 2 3 8" xfId="1922"/>
    <cellStyle name="Финансовый 2 4" xfId="1923"/>
    <cellStyle name="Финансовый 2 4 2" xfId="1924"/>
    <cellStyle name="Финансовый 2 4 2 2" xfId="1925"/>
    <cellStyle name="Финансовый 2 4 2 2 2" xfId="1926"/>
    <cellStyle name="Финансовый 2 4 2 2 2 2" xfId="1927"/>
    <cellStyle name="Финансовый 2 4 2 2 3" xfId="1928"/>
    <cellStyle name="Финансовый 2 4 2 3" xfId="1929"/>
    <cellStyle name="Финансовый 2 4 2 3 2" xfId="1930"/>
    <cellStyle name="Финансовый 2 4 2 4" xfId="1931"/>
    <cellStyle name="Финансовый 2 4 2 5" xfId="1932"/>
    <cellStyle name="Финансовый 2 4 3" xfId="1933"/>
    <cellStyle name="Финансовый 2 4 3 2" xfId="1934"/>
    <cellStyle name="Финансовый 2 4 3 2 2" xfId="1935"/>
    <cellStyle name="Финансовый 2 4 3 2 2 2" xfId="1936"/>
    <cellStyle name="Финансовый 2 4 3 2 3" xfId="1937"/>
    <cellStyle name="Финансовый 2 4 3 3" xfId="1938"/>
    <cellStyle name="Финансовый 2 4 3 3 2" xfId="1939"/>
    <cellStyle name="Финансовый 2 4 3 4" xfId="1940"/>
    <cellStyle name="Финансовый 2 4 3 5" xfId="1941"/>
    <cellStyle name="Финансовый 2 4 4" xfId="1942"/>
    <cellStyle name="Финансовый 2 4 4 2" xfId="1943"/>
    <cellStyle name="Финансовый 2 4 4 2 2" xfId="1944"/>
    <cellStyle name="Финансовый 2 4 4 3" xfId="1945"/>
    <cellStyle name="Финансовый 2 4 5" xfId="1946"/>
    <cellStyle name="Финансовый 2 4 5 2" xfId="1947"/>
    <cellStyle name="Финансовый 2 4 6" xfId="1948"/>
    <cellStyle name="Финансовый 2 4 7" xfId="1949"/>
    <cellStyle name="Финансовый 2 5" xfId="1950"/>
    <cellStyle name="Финансовый 2 5 2" xfId="1951"/>
    <cellStyle name="Финансовый 2 5 2 2" xfId="1952"/>
    <cellStyle name="Финансовый 2 5 2 2 2" xfId="1953"/>
    <cellStyle name="Финансовый 2 5 2 3" xfId="1954"/>
    <cellStyle name="Финансовый 2 5 3" xfId="1955"/>
    <cellStyle name="Финансовый 2 5 3 2" xfId="1956"/>
    <cellStyle name="Финансовый 2 5 4" xfId="1957"/>
    <cellStyle name="Финансовый 2 5 5" xfId="1958"/>
    <cellStyle name="Финансовый 2 6" xfId="1959"/>
    <cellStyle name="Финансовый 2 6 2" xfId="1960"/>
    <cellStyle name="Финансовый 2 6 2 2" xfId="1961"/>
    <cellStyle name="Финансовый 2 6 2 2 2" xfId="1962"/>
    <cellStyle name="Финансовый 2 6 2 3" xfId="1963"/>
    <cellStyle name="Финансовый 2 6 3" xfId="1964"/>
    <cellStyle name="Финансовый 2 6 3 2" xfId="1965"/>
    <cellStyle name="Финансовый 2 6 4" xfId="1966"/>
    <cellStyle name="Финансовый 2 6 5" xfId="1967"/>
    <cellStyle name="Финансовый 2 7" xfId="1968"/>
    <cellStyle name="Финансовый 2 7 2" xfId="1969"/>
    <cellStyle name="Финансовый 2 7 2 2" xfId="1970"/>
    <cellStyle name="Финансовый 2 7 2 2 2" xfId="1971"/>
    <cellStyle name="Финансовый 2 7 2 3" xfId="1972"/>
    <cellStyle name="Финансовый 2 7 3" xfId="1973"/>
    <cellStyle name="Финансовый 2 7 3 2" xfId="1974"/>
    <cellStyle name="Финансовый 2 7 4" xfId="1975"/>
    <cellStyle name="Финансовый 2 7 5" xfId="1976"/>
    <cellStyle name="Финансовый 2 8" xfId="1977"/>
    <cellStyle name="Финансовый 2 8 2" xfId="1978"/>
    <cellStyle name="Финансовый 2 9" xfId="1979"/>
    <cellStyle name="Финансовый 2 9 2" xfId="1980"/>
    <cellStyle name="Финансовый 2 9 2 2" xfId="1981"/>
    <cellStyle name="Финансовый 2 9 3" xfId="1982"/>
    <cellStyle name="Финансовый 3" xfId="1983"/>
    <cellStyle name="Финансовый 3 10" xfId="1984"/>
    <cellStyle name="Финансовый 3 11" xfId="1985"/>
    <cellStyle name="Финансовый 3 2" xfId="1986"/>
    <cellStyle name="Финансовый 3 2 2" xfId="1987"/>
    <cellStyle name="Финансовый 3 2 2 2" xfId="1988"/>
    <cellStyle name="Финансовый 3 2 2 2 2" xfId="1989"/>
    <cellStyle name="Финансовый 3 2 2 2 2 2" xfId="1990"/>
    <cellStyle name="Финансовый 3 2 2 2 2 2 2" xfId="1991"/>
    <cellStyle name="Финансовый 3 2 2 2 2 3" xfId="1992"/>
    <cellStyle name="Финансовый 3 2 2 2 3" xfId="1993"/>
    <cellStyle name="Финансовый 3 2 2 2 3 2" xfId="1994"/>
    <cellStyle name="Финансовый 3 2 2 2 4" xfId="1995"/>
    <cellStyle name="Финансовый 3 2 2 2 5" xfId="1996"/>
    <cellStyle name="Финансовый 3 2 2 3" xfId="1997"/>
    <cellStyle name="Финансовый 3 2 2 3 2" xfId="1998"/>
    <cellStyle name="Финансовый 3 2 2 3 2 2" xfId="1999"/>
    <cellStyle name="Финансовый 3 2 2 3 2 2 2" xfId="2000"/>
    <cellStyle name="Финансовый 3 2 2 3 2 3" xfId="2001"/>
    <cellStyle name="Финансовый 3 2 2 3 3" xfId="2002"/>
    <cellStyle name="Финансовый 3 2 2 3 3 2" xfId="2003"/>
    <cellStyle name="Финансовый 3 2 2 3 4" xfId="2004"/>
    <cellStyle name="Финансовый 3 2 2 3 5" xfId="2005"/>
    <cellStyle name="Финансовый 3 2 2 4" xfId="2006"/>
    <cellStyle name="Финансовый 3 2 2 4 2" xfId="2007"/>
    <cellStyle name="Финансовый 3 2 2 4 2 2" xfId="2008"/>
    <cellStyle name="Финансовый 3 2 2 4 3" xfId="2009"/>
    <cellStyle name="Финансовый 3 2 2 5" xfId="2010"/>
    <cellStyle name="Финансовый 3 2 2 5 2" xfId="2011"/>
    <cellStyle name="Финансовый 3 2 2 6" xfId="2012"/>
    <cellStyle name="Финансовый 3 2 2 7" xfId="2013"/>
    <cellStyle name="Финансовый 3 2 3" xfId="2014"/>
    <cellStyle name="Финансовый 3 2 3 2" xfId="2015"/>
    <cellStyle name="Финансовый 3 2 3 2 2" xfId="2016"/>
    <cellStyle name="Финансовый 3 2 3 2 2 2" xfId="2017"/>
    <cellStyle name="Финансовый 3 2 3 2 3" xfId="2018"/>
    <cellStyle name="Финансовый 3 2 3 3" xfId="2019"/>
    <cellStyle name="Финансовый 3 2 3 3 2" xfId="2020"/>
    <cellStyle name="Финансовый 3 2 3 4" xfId="2021"/>
    <cellStyle name="Финансовый 3 2 3 5" xfId="2022"/>
    <cellStyle name="Финансовый 3 2 4" xfId="2023"/>
    <cellStyle name="Финансовый 3 2 4 2" xfId="2024"/>
    <cellStyle name="Финансовый 3 2 4 2 2" xfId="2025"/>
    <cellStyle name="Финансовый 3 2 4 2 2 2" xfId="2026"/>
    <cellStyle name="Финансовый 3 2 4 2 3" xfId="2027"/>
    <cellStyle name="Финансовый 3 2 4 3" xfId="2028"/>
    <cellStyle name="Финансовый 3 2 4 3 2" xfId="2029"/>
    <cellStyle name="Финансовый 3 2 4 4" xfId="2030"/>
    <cellStyle name="Финансовый 3 2 4 5" xfId="2031"/>
    <cellStyle name="Финансовый 3 2 5" xfId="2032"/>
    <cellStyle name="Финансовый 3 2 5 2" xfId="2033"/>
    <cellStyle name="Финансовый 3 2 5 2 2" xfId="2034"/>
    <cellStyle name="Финансовый 3 2 5 3" xfId="2035"/>
    <cellStyle name="Финансовый 3 2 6" xfId="2036"/>
    <cellStyle name="Финансовый 3 2 6 2" xfId="2037"/>
    <cellStyle name="Финансовый 3 2 7" xfId="2038"/>
    <cellStyle name="Финансовый 3 2 8" xfId="2039"/>
    <cellStyle name="Финансовый 3 3" xfId="2040"/>
    <cellStyle name="Финансовый 3 3 2" xfId="2041"/>
    <cellStyle name="Финансовый 3 3 2 2" xfId="2042"/>
    <cellStyle name="Финансовый 3 3 2 2 2" xfId="2043"/>
    <cellStyle name="Финансовый 3 3 2 2 2 2" xfId="2044"/>
    <cellStyle name="Финансовый 3 3 2 2 2 2 2" xfId="2045"/>
    <cellStyle name="Финансовый 3 3 2 2 2 3" xfId="2046"/>
    <cellStyle name="Финансовый 3 3 2 2 3" xfId="2047"/>
    <cellStyle name="Финансовый 3 3 2 2 3 2" xfId="2048"/>
    <cellStyle name="Финансовый 3 3 2 2 4" xfId="2049"/>
    <cellStyle name="Финансовый 3 3 2 2 5" xfId="2050"/>
    <cellStyle name="Финансовый 3 3 2 3" xfId="2051"/>
    <cellStyle name="Финансовый 3 3 2 3 2" xfId="2052"/>
    <cellStyle name="Финансовый 3 3 2 3 2 2" xfId="2053"/>
    <cellStyle name="Финансовый 3 3 2 3 2 2 2" xfId="2054"/>
    <cellStyle name="Финансовый 3 3 2 3 2 3" xfId="2055"/>
    <cellStyle name="Финансовый 3 3 2 3 3" xfId="2056"/>
    <cellStyle name="Финансовый 3 3 2 3 3 2" xfId="2057"/>
    <cellStyle name="Финансовый 3 3 2 3 4" xfId="2058"/>
    <cellStyle name="Финансовый 3 3 2 3 5" xfId="2059"/>
    <cellStyle name="Финансовый 3 3 2 4" xfId="2060"/>
    <cellStyle name="Финансовый 3 3 2 4 2" xfId="2061"/>
    <cellStyle name="Финансовый 3 3 2 4 2 2" xfId="2062"/>
    <cellStyle name="Финансовый 3 3 2 4 3" xfId="2063"/>
    <cellStyle name="Финансовый 3 3 2 5" xfId="2064"/>
    <cellStyle name="Финансовый 3 3 2 5 2" xfId="2065"/>
    <cellStyle name="Финансовый 3 3 2 6" xfId="2066"/>
    <cellStyle name="Финансовый 3 3 2 7" xfId="2067"/>
    <cellStyle name="Финансовый 3 3 3" xfId="2068"/>
    <cellStyle name="Финансовый 3 3 3 2" xfId="2069"/>
    <cellStyle name="Финансовый 3 3 3 2 2" xfId="2070"/>
    <cellStyle name="Финансовый 3 3 3 2 2 2" xfId="2071"/>
    <cellStyle name="Финансовый 3 3 3 2 3" xfId="2072"/>
    <cellStyle name="Финансовый 3 3 3 3" xfId="2073"/>
    <cellStyle name="Финансовый 3 3 3 3 2" xfId="2074"/>
    <cellStyle name="Финансовый 3 3 3 4" xfId="2075"/>
    <cellStyle name="Финансовый 3 3 3 5" xfId="2076"/>
    <cellStyle name="Финансовый 3 3 4" xfId="2077"/>
    <cellStyle name="Финансовый 3 3 4 2" xfId="2078"/>
    <cellStyle name="Финансовый 3 3 4 2 2" xfId="2079"/>
    <cellStyle name="Финансовый 3 3 4 2 2 2" xfId="2080"/>
    <cellStyle name="Финансовый 3 3 4 2 3" xfId="2081"/>
    <cellStyle name="Финансовый 3 3 4 3" xfId="2082"/>
    <cellStyle name="Финансовый 3 3 4 3 2" xfId="2083"/>
    <cellStyle name="Финансовый 3 3 4 4" xfId="2084"/>
    <cellStyle name="Финансовый 3 3 4 5" xfId="2085"/>
    <cellStyle name="Финансовый 3 3 5" xfId="2086"/>
    <cellStyle name="Финансовый 3 3 5 2" xfId="2087"/>
    <cellStyle name="Финансовый 3 3 5 2 2" xfId="2088"/>
    <cellStyle name="Финансовый 3 3 5 3" xfId="2089"/>
    <cellStyle name="Финансовый 3 3 6" xfId="2090"/>
    <cellStyle name="Финансовый 3 3 6 2" xfId="2091"/>
    <cellStyle name="Финансовый 3 3 7" xfId="2092"/>
    <cellStyle name="Финансовый 3 3 8" xfId="2093"/>
    <cellStyle name="Финансовый 3 4" xfId="2094"/>
    <cellStyle name="Финансовый 3 4 2" xfId="2095"/>
    <cellStyle name="Финансовый 3 4 2 2" xfId="2096"/>
    <cellStyle name="Финансовый 3 4 2 2 2" xfId="2097"/>
    <cellStyle name="Финансовый 3 4 2 2 2 2" xfId="2098"/>
    <cellStyle name="Финансовый 3 4 2 2 3" xfId="2099"/>
    <cellStyle name="Финансовый 3 4 2 3" xfId="2100"/>
    <cellStyle name="Финансовый 3 4 2 3 2" xfId="2101"/>
    <cellStyle name="Финансовый 3 4 2 4" xfId="2102"/>
    <cellStyle name="Финансовый 3 4 2 5" xfId="2103"/>
    <cellStyle name="Финансовый 3 4 3" xfId="2104"/>
    <cellStyle name="Финансовый 3 4 3 2" xfId="2105"/>
    <cellStyle name="Финансовый 3 4 3 2 2" xfId="2106"/>
    <cellStyle name="Финансовый 3 4 3 2 2 2" xfId="2107"/>
    <cellStyle name="Финансовый 3 4 3 2 3" xfId="2108"/>
    <cellStyle name="Финансовый 3 4 3 3" xfId="2109"/>
    <cellStyle name="Финансовый 3 4 3 3 2" xfId="2110"/>
    <cellStyle name="Финансовый 3 4 3 4" xfId="2111"/>
    <cellStyle name="Финансовый 3 4 3 5" xfId="2112"/>
    <cellStyle name="Финансовый 3 4 4" xfId="2113"/>
    <cellStyle name="Финансовый 3 4 4 2" xfId="2114"/>
    <cellStyle name="Финансовый 3 4 4 2 2" xfId="2115"/>
    <cellStyle name="Финансовый 3 4 4 3" xfId="2116"/>
    <cellStyle name="Финансовый 3 4 5" xfId="2117"/>
    <cellStyle name="Финансовый 3 4 5 2" xfId="2118"/>
    <cellStyle name="Финансовый 3 4 6" xfId="2119"/>
    <cellStyle name="Финансовый 3 4 7" xfId="2120"/>
    <cellStyle name="Финансовый 3 5" xfId="2121"/>
    <cellStyle name="Финансовый 3 5 2" xfId="2122"/>
    <cellStyle name="Финансовый 3 5 2 2" xfId="2123"/>
    <cellStyle name="Финансовый 3 5 2 2 2" xfId="2124"/>
    <cellStyle name="Финансовый 3 5 2 3" xfId="2125"/>
    <cellStyle name="Финансовый 3 5 3" xfId="2126"/>
    <cellStyle name="Финансовый 3 5 3 2" xfId="2127"/>
    <cellStyle name="Финансовый 3 5 4" xfId="2128"/>
    <cellStyle name="Финансовый 3 5 5" xfId="2129"/>
    <cellStyle name="Финансовый 3 6" xfId="2130"/>
    <cellStyle name="Финансовый 3 6 2" xfId="2131"/>
    <cellStyle name="Финансовый 3 6 2 2" xfId="2132"/>
    <cellStyle name="Финансовый 3 6 2 2 2" xfId="2133"/>
    <cellStyle name="Финансовый 3 6 2 3" xfId="2134"/>
    <cellStyle name="Финансовый 3 6 3" xfId="2135"/>
    <cellStyle name="Финансовый 3 6 3 2" xfId="2136"/>
    <cellStyle name="Финансовый 3 6 4" xfId="2137"/>
    <cellStyle name="Финансовый 3 6 5" xfId="2138"/>
    <cellStyle name="Финансовый 3 7" xfId="2139"/>
    <cellStyle name="Финансовый 3 7 2" xfId="2140"/>
    <cellStyle name="Финансовый 3 7 2 2" xfId="2141"/>
    <cellStyle name="Финансовый 3 7 2 2 2" xfId="2142"/>
    <cellStyle name="Финансовый 3 7 2 3" xfId="2143"/>
    <cellStyle name="Финансовый 3 7 3" xfId="2144"/>
    <cellStyle name="Финансовый 3 7 3 2" xfId="2145"/>
    <cellStyle name="Финансовый 3 7 4" xfId="2146"/>
    <cellStyle name="Финансовый 3 7 5" xfId="2147"/>
    <cellStyle name="Финансовый 3 8" xfId="2148"/>
    <cellStyle name="Финансовый 3 8 2" xfId="2149"/>
    <cellStyle name="Финансовый 3 8 2 2" xfId="2150"/>
    <cellStyle name="Финансовый 3 8 3" xfId="2151"/>
    <cellStyle name="Финансовый 3 9" xfId="2152"/>
    <cellStyle name="Финансовый 3 9 2" xfId="2153"/>
    <cellStyle name="Формула" xfId="2154"/>
    <cellStyle name="ФормулаВБ" xfId="2155"/>
    <cellStyle name="ФормулаНаКонтроль" xfId="2156"/>
    <cellStyle name="Хороший 2" xfId="2157"/>
    <cellStyle name="Хороший 3" xfId="2158"/>
    <cellStyle name="Џђћ–…ќ’ќ›‰" xfId="215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&#1048;&#1055;&#1056;%202016-2021%20&#1082;&#1086;&#1088;&#1088;&#1077;&#1082;&#1090;&#1080;&#1088;&#1086;&#1074;&#1082;&#1072;%20&#1087;&#1086;%20&#1079;&#1072;&#1084;&#1077;&#1095;&#1072;&#1085;&#1080;&#1103;&#1084;%20&#1057;&#1054;%20&#1045;&#1069;&#1057;/&#1055;&#1088;&#1080;&#1083;.%201.1,%201.4%20&#1048;&#1055;&#1056;%202016-2021%20&#1057;&#1058;&#106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.4 СТФ"/>
      <sheetName val="прил. 1.1 СТФ"/>
      <sheetName val="прил 1.3 2017-2021 СТФ"/>
      <sheetName val="прил. 1.1 СТФ утв"/>
      <sheetName val="прил 2.2 2016-2021 СТФ"/>
      <sheetName val="прил. 1.2 2017-2021 СТФ"/>
      <sheetName val="4.2 Фин_СтЭ"/>
      <sheetName val="Слайд 3"/>
      <sheetName val="Слайд 5"/>
      <sheetName val="слайд 8"/>
      <sheetName val="слайд 9-10"/>
      <sheetName val="слайд 11"/>
      <sheetName val="струк"/>
      <sheetName val="прил. 1.2 2016 СТФ"/>
      <sheetName val="прил 1.3 2016 СТФ"/>
      <sheetName val="слайд 6-7"/>
    </sheetNames>
    <sheetDataSet>
      <sheetData sheetId="0">
        <row r="20">
          <cell r="D20">
            <v>2192.2408287913058</v>
          </cell>
        </row>
      </sheetData>
      <sheetData sheetId="1">
        <row r="19">
          <cell r="E19">
            <v>503.28611306999994</v>
          </cell>
        </row>
      </sheetData>
      <sheetData sheetId="2">
        <row r="22">
          <cell r="D22">
            <v>9.8999999999999986</v>
          </cell>
        </row>
      </sheetData>
      <sheetData sheetId="3">
        <row r="68">
          <cell r="E68">
            <v>1.8360000000000001</v>
          </cell>
        </row>
      </sheetData>
      <sheetData sheetId="4">
        <row r="19">
          <cell r="P19">
            <v>3696.7135206994622</v>
          </cell>
        </row>
      </sheetData>
      <sheetData sheetId="5">
        <row r="19">
          <cell r="AC19">
            <v>23.66</v>
          </cell>
        </row>
      </sheetData>
      <sheetData sheetId="6">
        <row r="17">
          <cell r="C17">
            <v>120.43617186</v>
          </cell>
        </row>
      </sheetData>
      <sheetData sheetId="7">
        <row r="5">
          <cell r="E5">
            <v>175.59999623511931</v>
          </cell>
        </row>
      </sheetData>
      <sheetData sheetId="8">
        <row r="8">
          <cell r="D8">
            <v>111.33981851745882</v>
          </cell>
        </row>
      </sheetData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64"/>
  <sheetViews>
    <sheetView tabSelected="1" view="pageBreakPreview" topLeftCell="A13" zoomScale="60" zoomScaleNormal="100" workbookViewId="0">
      <pane xSplit="3" ySplit="5" topLeftCell="D24" activePane="bottomRight" state="frozen"/>
      <selection activeCell="A13" sqref="A13"/>
      <selection pane="topRight" activeCell="D13" sqref="D13"/>
      <selection pane="bottomLeft" activeCell="A18" sqref="A18"/>
      <selection pane="bottomRight" activeCell="K147" sqref="K147"/>
    </sheetView>
  </sheetViews>
  <sheetFormatPr defaultRowHeight="15.75"/>
  <cols>
    <col min="1" max="1" width="11.375" style="3" customWidth="1"/>
    <col min="2" max="2" width="39.375" style="3" customWidth="1"/>
    <col min="3" max="3" width="11.875" style="3" customWidth="1"/>
    <col min="4" max="4" width="10.125" style="3" customWidth="1"/>
    <col min="5" max="5" width="9.375" style="3" customWidth="1"/>
    <col min="6" max="6" width="10.625" style="3" customWidth="1"/>
    <col min="7" max="7" width="17.875" style="3" customWidth="1"/>
    <col min="8" max="8" width="11.625" style="3" customWidth="1"/>
    <col min="9" max="9" width="10.375" style="3" customWidth="1"/>
    <col min="10" max="10" width="11.625" style="3" customWidth="1"/>
    <col min="11" max="11" width="11.125" style="3" customWidth="1"/>
    <col min="12" max="12" width="15.5" style="3" customWidth="1"/>
    <col min="13" max="13" width="11.375" style="3" customWidth="1"/>
    <col min="14" max="14" width="11.625" style="3" customWidth="1"/>
    <col min="15" max="15" width="13.25" style="3" customWidth="1"/>
    <col min="16" max="23" width="11.625" style="3" customWidth="1"/>
    <col min="24" max="244" width="9" style="3"/>
    <col min="245" max="245" width="11.375" style="3" customWidth="1"/>
    <col min="246" max="246" width="39.375" style="3" customWidth="1"/>
    <col min="247" max="247" width="11.875" style="3" customWidth="1"/>
    <col min="248" max="248" width="10.125" style="3" customWidth="1"/>
    <col min="249" max="249" width="10.5" style="3" customWidth="1"/>
    <col min="250" max="250" width="10.625" style="3" customWidth="1"/>
    <col min="251" max="251" width="17.875" style="3" customWidth="1"/>
    <col min="252" max="252" width="15.375" style="3" customWidth="1"/>
    <col min="253" max="253" width="18.625" style="3" customWidth="1"/>
    <col min="254" max="254" width="14.5" style="3" customWidth="1"/>
    <col min="255" max="255" width="17.375" style="3" customWidth="1"/>
    <col min="256" max="256" width="15.125" style="3" customWidth="1"/>
    <col min="257" max="257" width="18.5" style="3" customWidth="1"/>
    <col min="258" max="258" width="17" style="3" customWidth="1"/>
    <col min="259" max="259" width="17.625" style="3" customWidth="1"/>
    <col min="260" max="260" width="17" style="3" customWidth="1"/>
    <col min="261" max="261" width="17.625" style="3" customWidth="1"/>
    <col min="262" max="262" width="17" style="3" customWidth="1"/>
    <col min="263" max="263" width="17.625" style="3" customWidth="1"/>
    <col min="264" max="264" width="9" style="3"/>
    <col min="265" max="265" width="22" style="3" customWidth="1"/>
    <col min="266" max="266" width="22.625" style="3" customWidth="1"/>
    <col min="267" max="267" width="14.875" style="3" customWidth="1"/>
    <col min="268" max="268" width="10.625" style="3" customWidth="1"/>
    <col min="269" max="269" width="9.25" style="3" customWidth="1"/>
    <col min="270" max="270" width="11.125" style="3" customWidth="1"/>
    <col min="271" max="271" width="11.875" style="3" customWidth="1"/>
    <col min="272" max="272" width="15.625" style="3" customWidth="1"/>
    <col min="273" max="274" width="15.875" style="3" customWidth="1"/>
    <col min="275" max="275" width="20.75" style="3" customWidth="1"/>
    <col min="276" max="276" width="18.375" style="3" customWidth="1"/>
    <col min="277" max="277" width="29" style="3" customWidth="1"/>
    <col min="278" max="500" width="9" style="3"/>
    <col min="501" max="501" width="11.375" style="3" customWidth="1"/>
    <col min="502" max="502" width="39.375" style="3" customWidth="1"/>
    <col min="503" max="503" width="11.875" style="3" customWidth="1"/>
    <col min="504" max="504" width="10.125" style="3" customWidth="1"/>
    <col min="505" max="505" width="10.5" style="3" customWidth="1"/>
    <col min="506" max="506" width="10.625" style="3" customWidth="1"/>
    <col min="507" max="507" width="17.875" style="3" customWidth="1"/>
    <col min="508" max="508" width="15.375" style="3" customWidth="1"/>
    <col min="509" max="509" width="18.625" style="3" customWidth="1"/>
    <col min="510" max="510" width="14.5" style="3" customWidth="1"/>
    <col min="511" max="511" width="17.375" style="3" customWidth="1"/>
    <col min="512" max="512" width="15.125" style="3" customWidth="1"/>
    <col min="513" max="513" width="18.5" style="3" customWidth="1"/>
    <col min="514" max="514" width="17" style="3" customWidth="1"/>
    <col min="515" max="515" width="17.625" style="3" customWidth="1"/>
    <col min="516" max="516" width="17" style="3" customWidth="1"/>
    <col min="517" max="517" width="17.625" style="3" customWidth="1"/>
    <col min="518" max="518" width="17" style="3" customWidth="1"/>
    <col min="519" max="519" width="17.625" style="3" customWidth="1"/>
    <col min="520" max="520" width="9" style="3"/>
    <col min="521" max="521" width="22" style="3" customWidth="1"/>
    <col min="522" max="522" width="22.625" style="3" customWidth="1"/>
    <col min="523" max="523" width="14.875" style="3" customWidth="1"/>
    <col min="524" max="524" width="10.625" style="3" customWidth="1"/>
    <col min="525" max="525" width="9.25" style="3" customWidth="1"/>
    <col min="526" max="526" width="11.125" style="3" customWidth="1"/>
    <col min="527" max="527" width="11.875" style="3" customWidth="1"/>
    <col min="528" max="528" width="15.625" style="3" customWidth="1"/>
    <col min="529" max="530" width="15.875" style="3" customWidth="1"/>
    <col min="531" max="531" width="20.75" style="3" customWidth="1"/>
    <col min="532" max="532" width="18.375" style="3" customWidth="1"/>
    <col min="533" max="533" width="29" style="3" customWidth="1"/>
    <col min="534" max="756" width="9" style="3"/>
    <col min="757" max="757" width="11.375" style="3" customWidth="1"/>
    <col min="758" max="758" width="39.375" style="3" customWidth="1"/>
    <col min="759" max="759" width="11.875" style="3" customWidth="1"/>
    <col min="760" max="760" width="10.125" style="3" customWidth="1"/>
    <col min="761" max="761" width="10.5" style="3" customWidth="1"/>
    <col min="762" max="762" width="10.625" style="3" customWidth="1"/>
    <col min="763" max="763" width="17.875" style="3" customWidth="1"/>
    <col min="764" max="764" width="15.375" style="3" customWidth="1"/>
    <col min="765" max="765" width="18.625" style="3" customWidth="1"/>
    <col min="766" max="766" width="14.5" style="3" customWidth="1"/>
    <col min="767" max="767" width="17.375" style="3" customWidth="1"/>
    <col min="768" max="768" width="15.125" style="3" customWidth="1"/>
    <col min="769" max="769" width="18.5" style="3" customWidth="1"/>
    <col min="770" max="770" width="17" style="3" customWidth="1"/>
    <col min="771" max="771" width="17.625" style="3" customWidth="1"/>
    <col min="772" max="772" width="17" style="3" customWidth="1"/>
    <col min="773" max="773" width="17.625" style="3" customWidth="1"/>
    <col min="774" max="774" width="17" style="3" customWidth="1"/>
    <col min="775" max="775" width="17.625" style="3" customWidth="1"/>
    <col min="776" max="776" width="9" style="3"/>
    <col min="777" max="777" width="22" style="3" customWidth="1"/>
    <col min="778" max="778" width="22.625" style="3" customWidth="1"/>
    <col min="779" max="779" width="14.875" style="3" customWidth="1"/>
    <col min="780" max="780" width="10.625" style="3" customWidth="1"/>
    <col min="781" max="781" width="9.25" style="3" customWidth="1"/>
    <col min="782" max="782" width="11.125" style="3" customWidth="1"/>
    <col min="783" max="783" width="11.875" style="3" customWidth="1"/>
    <col min="784" max="784" width="15.625" style="3" customWidth="1"/>
    <col min="785" max="786" width="15.875" style="3" customWidth="1"/>
    <col min="787" max="787" width="20.75" style="3" customWidth="1"/>
    <col min="788" max="788" width="18.375" style="3" customWidth="1"/>
    <col min="789" max="789" width="29" style="3" customWidth="1"/>
    <col min="790" max="1012" width="9" style="3"/>
    <col min="1013" max="1013" width="11.375" style="3" customWidth="1"/>
    <col min="1014" max="1014" width="39.375" style="3" customWidth="1"/>
    <col min="1015" max="1015" width="11.875" style="3" customWidth="1"/>
    <col min="1016" max="1016" width="10.125" style="3" customWidth="1"/>
    <col min="1017" max="1017" width="10.5" style="3" customWidth="1"/>
    <col min="1018" max="1018" width="10.625" style="3" customWidth="1"/>
    <col min="1019" max="1019" width="17.875" style="3" customWidth="1"/>
    <col min="1020" max="1020" width="15.375" style="3" customWidth="1"/>
    <col min="1021" max="1021" width="18.625" style="3" customWidth="1"/>
    <col min="1022" max="1022" width="14.5" style="3" customWidth="1"/>
    <col min="1023" max="1023" width="17.375" style="3" customWidth="1"/>
    <col min="1024" max="1024" width="15.125" style="3" customWidth="1"/>
    <col min="1025" max="1025" width="18.5" style="3" customWidth="1"/>
    <col min="1026" max="1026" width="17" style="3" customWidth="1"/>
    <col min="1027" max="1027" width="17.625" style="3" customWidth="1"/>
    <col min="1028" max="1028" width="17" style="3" customWidth="1"/>
    <col min="1029" max="1029" width="17.625" style="3" customWidth="1"/>
    <col min="1030" max="1030" width="17" style="3" customWidth="1"/>
    <col min="1031" max="1031" width="17.625" style="3" customWidth="1"/>
    <col min="1032" max="1032" width="9" style="3"/>
    <col min="1033" max="1033" width="22" style="3" customWidth="1"/>
    <col min="1034" max="1034" width="22.625" style="3" customWidth="1"/>
    <col min="1035" max="1035" width="14.875" style="3" customWidth="1"/>
    <col min="1036" max="1036" width="10.625" style="3" customWidth="1"/>
    <col min="1037" max="1037" width="9.25" style="3" customWidth="1"/>
    <col min="1038" max="1038" width="11.125" style="3" customWidth="1"/>
    <col min="1039" max="1039" width="11.875" style="3" customWidth="1"/>
    <col min="1040" max="1040" width="15.625" style="3" customWidth="1"/>
    <col min="1041" max="1042" width="15.875" style="3" customWidth="1"/>
    <col min="1043" max="1043" width="20.75" style="3" customWidth="1"/>
    <col min="1044" max="1044" width="18.375" style="3" customWidth="1"/>
    <col min="1045" max="1045" width="29" style="3" customWidth="1"/>
    <col min="1046" max="1268" width="9" style="3"/>
    <col min="1269" max="1269" width="11.375" style="3" customWidth="1"/>
    <col min="1270" max="1270" width="39.375" style="3" customWidth="1"/>
    <col min="1271" max="1271" width="11.875" style="3" customWidth="1"/>
    <col min="1272" max="1272" width="10.125" style="3" customWidth="1"/>
    <col min="1273" max="1273" width="10.5" style="3" customWidth="1"/>
    <col min="1274" max="1274" width="10.625" style="3" customWidth="1"/>
    <col min="1275" max="1275" width="17.875" style="3" customWidth="1"/>
    <col min="1276" max="1276" width="15.375" style="3" customWidth="1"/>
    <col min="1277" max="1277" width="18.625" style="3" customWidth="1"/>
    <col min="1278" max="1278" width="14.5" style="3" customWidth="1"/>
    <col min="1279" max="1279" width="17.375" style="3" customWidth="1"/>
    <col min="1280" max="1280" width="15.125" style="3" customWidth="1"/>
    <col min="1281" max="1281" width="18.5" style="3" customWidth="1"/>
    <col min="1282" max="1282" width="17" style="3" customWidth="1"/>
    <col min="1283" max="1283" width="17.625" style="3" customWidth="1"/>
    <col min="1284" max="1284" width="17" style="3" customWidth="1"/>
    <col min="1285" max="1285" width="17.625" style="3" customWidth="1"/>
    <col min="1286" max="1286" width="17" style="3" customWidth="1"/>
    <col min="1287" max="1287" width="17.625" style="3" customWidth="1"/>
    <col min="1288" max="1288" width="9" style="3"/>
    <col min="1289" max="1289" width="22" style="3" customWidth="1"/>
    <col min="1290" max="1290" width="22.625" style="3" customWidth="1"/>
    <col min="1291" max="1291" width="14.875" style="3" customWidth="1"/>
    <col min="1292" max="1292" width="10.625" style="3" customWidth="1"/>
    <col min="1293" max="1293" width="9.25" style="3" customWidth="1"/>
    <col min="1294" max="1294" width="11.125" style="3" customWidth="1"/>
    <col min="1295" max="1295" width="11.875" style="3" customWidth="1"/>
    <col min="1296" max="1296" width="15.625" style="3" customWidth="1"/>
    <col min="1297" max="1298" width="15.875" style="3" customWidth="1"/>
    <col min="1299" max="1299" width="20.75" style="3" customWidth="1"/>
    <col min="1300" max="1300" width="18.375" style="3" customWidth="1"/>
    <col min="1301" max="1301" width="29" style="3" customWidth="1"/>
    <col min="1302" max="1524" width="9" style="3"/>
    <col min="1525" max="1525" width="11.375" style="3" customWidth="1"/>
    <col min="1526" max="1526" width="39.375" style="3" customWidth="1"/>
    <col min="1527" max="1527" width="11.875" style="3" customWidth="1"/>
    <col min="1528" max="1528" width="10.125" style="3" customWidth="1"/>
    <col min="1529" max="1529" width="10.5" style="3" customWidth="1"/>
    <col min="1530" max="1530" width="10.625" style="3" customWidth="1"/>
    <col min="1531" max="1531" width="17.875" style="3" customWidth="1"/>
    <col min="1532" max="1532" width="15.375" style="3" customWidth="1"/>
    <col min="1533" max="1533" width="18.625" style="3" customWidth="1"/>
    <col min="1534" max="1534" width="14.5" style="3" customWidth="1"/>
    <col min="1535" max="1535" width="17.375" style="3" customWidth="1"/>
    <col min="1536" max="1536" width="15.125" style="3" customWidth="1"/>
    <col min="1537" max="1537" width="18.5" style="3" customWidth="1"/>
    <col min="1538" max="1538" width="17" style="3" customWidth="1"/>
    <col min="1539" max="1539" width="17.625" style="3" customWidth="1"/>
    <col min="1540" max="1540" width="17" style="3" customWidth="1"/>
    <col min="1541" max="1541" width="17.625" style="3" customWidth="1"/>
    <col min="1542" max="1542" width="17" style="3" customWidth="1"/>
    <col min="1543" max="1543" width="17.625" style="3" customWidth="1"/>
    <col min="1544" max="1544" width="9" style="3"/>
    <col min="1545" max="1545" width="22" style="3" customWidth="1"/>
    <col min="1546" max="1546" width="22.625" style="3" customWidth="1"/>
    <col min="1547" max="1547" width="14.875" style="3" customWidth="1"/>
    <col min="1548" max="1548" width="10.625" style="3" customWidth="1"/>
    <col min="1549" max="1549" width="9.25" style="3" customWidth="1"/>
    <col min="1550" max="1550" width="11.125" style="3" customWidth="1"/>
    <col min="1551" max="1551" width="11.875" style="3" customWidth="1"/>
    <col min="1552" max="1552" width="15.625" style="3" customWidth="1"/>
    <col min="1553" max="1554" width="15.875" style="3" customWidth="1"/>
    <col min="1555" max="1555" width="20.75" style="3" customWidth="1"/>
    <col min="1556" max="1556" width="18.375" style="3" customWidth="1"/>
    <col min="1557" max="1557" width="29" style="3" customWidth="1"/>
    <col min="1558" max="1780" width="9" style="3"/>
    <col min="1781" max="1781" width="11.375" style="3" customWidth="1"/>
    <col min="1782" max="1782" width="39.375" style="3" customWidth="1"/>
    <col min="1783" max="1783" width="11.875" style="3" customWidth="1"/>
    <col min="1784" max="1784" width="10.125" style="3" customWidth="1"/>
    <col min="1785" max="1785" width="10.5" style="3" customWidth="1"/>
    <col min="1786" max="1786" width="10.625" style="3" customWidth="1"/>
    <col min="1787" max="1787" width="17.875" style="3" customWidth="1"/>
    <col min="1788" max="1788" width="15.375" style="3" customWidth="1"/>
    <col min="1789" max="1789" width="18.625" style="3" customWidth="1"/>
    <col min="1790" max="1790" width="14.5" style="3" customWidth="1"/>
    <col min="1791" max="1791" width="17.375" style="3" customWidth="1"/>
    <col min="1792" max="1792" width="15.125" style="3" customWidth="1"/>
    <col min="1793" max="1793" width="18.5" style="3" customWidth="1"/>
    <col min="1794" max="1794" width="17" style="3" customWidth="1"/>
    <col min="1795" max="1795" width="17.625" style="3" customWidth="1"/>
    <col min="1796" max="1796" width="17" style="3" customWidth="1"/>
    <col min="1797" max="1797" width="17.625" style="3" customWidth="1"/>
    <col min="1798" max="1798" width="17" style="3" customWidth="1"/>
    <col min="1799" max="1799" width="17.625" style="3" customWidth="1"/>
    <col min="1800" max="1800" width="9" style="3"/>
    <col min="1801" max="1801" width="22" style="3" customWidth="1"/>
    <col min="1802" max="1802" width="22.625" style="3" customWidth="1"/>
    <col min="1803" max="1803" width="14.875" style="3" customWidth="1"/>
    <col min="1804" max="1804" width="10.625" style="3" customWidth="1"/>
    <col min="1805" max="1805" width="9.25" style="3" customWidth="1"/>
    <col min="1806" max="1806" width="11.125" style="3" customWidth="1"/>
    <col min="1807" max="1807" width="11.875" style="3" customWidth="1"/>
    <col min="1808" max="1808" width="15.625" style="3" customWidth="1"/>
    <col min="1809" max="1810" width="15.875" style="3" customWidth="1"/>
    <col min="1811" max="1811" width="20.75" style="3" customWidth="1"/>
    <col min="1812" max="1812" width="18.375" style="3" customWidth="1"/>
    <col min="1813" max="1813" width="29" style="3" customWidth="1"/>
    <col min="1814" max="2036" width="9" style="3"/>
    <col min="2037" max="2037" width="11.375" style="3" customWidth="1"/>
    <col min="2038" max="2038" width="39.375" style="3" customWidth="1"/>
    <col min="2039" max="2039" width="11.875" style="3" customWidth="1"/>
    <col min="2040" max="2040" width="10.125" style="3" customWidth="1"/>
    <col min="2041" max="2041" width="10.5" style="3" customWidth="1"/>
    <col min="2042" max="2042" width="10.625" style="3" customWidth="1"/>
    <col min="2043" max="2043" width="17.875" style="3" customWidth="1"/>
    <col min="2044" max="2044" width="15.375" style="3" customWidth="1"/>
    <col min="2045" max="2045" width="18.625" style="3" customWidth="1"/>
    <col min="2046" max="2046" width="14.5" style="3" customWidth="1"/>
    <col min="2047" max="2047" width="17.375" style="3" customWidth="1"/>
    <col min="2048" max="2048" width="15.125" style="3" customWidth="1"/>
    <col min="2049" max="2049" width="18.5" style="3" customWidth="1"/>
    <col min="2050" max="2050" width="17" style="3" customWidth="1"/>
    <col min="2051" max="2051" width="17.625" style="3" customWidth="1"/>
    <col min="2052" max="2052" width="17" style="3" customWidth="1"/>
    <col min="2053" max="2053" width="17.625" style="3" customWidth="1"/>
    <col min="2054" max="2054" width="17" style="3" customWidth="1"/>
    <col min="2055" max="2055" width="17.625" style="3" customWidth="1"/>
    <col min="2056" max="2056" width="9" style="3"/>
    <col min="2057" max="2057" width="22" style="3" customWidth="1"/>
    <col min="2058" max="2058" width="22.625" style="3" customWidth="1"/>
    <col min="2059" max="2059" width="14.875" style="3" customWidth="1"/>
    <col min="2060" max="2060" width="10.625" style="3" customWidth="1"/>
    <col min="2061" max="2061" width="9.25" style="3" customWidth="1"/>
    <col min="2062" max="2062" width="11.125" style="3" customWidth="1"/>
    <col min="2063" max="2063" width="11.875" style="3" customWidth="1"/>
    <col min="2064" max="2064" width="15.625" style="3" customWidth="1"/>
    <col min="2065" max="2066" width="15.875" style="3" customWidth="1"/>
    <col min="2067" max="2067" width="20.75" style="3" customWidth="1"/>
    <col min="2068" max="2068" width="18.375" style="3" customWidth="1"/>
    <col min="2069" max="2069" width="29" style="3" customWidth="1"/>
    <col min="2070" max="2292" width="9" style="3"/>
    <col min="2293" max="2293" width="11.375" style="3" customWidth="1"/>
    <col min="2294" max="2294" width="39.375" style="3" customWidth="1"/>
    <col min="2295" max="2295" width="11.875" style="3" customWidth="1"/>
    <col min="2296" max="2296" width="10.125" style="3" customWidth="1"/>
    <col min="2297" max="2297" width="10.5" style="3" customWidth="1"/>
    <col min="2298" max="2298" width="10.625" style="3" customWidth="1"/>
    <col min="2299" max="2299" width="17.875" style="3" customWidth="1"/>
    <col min="2300" max="2300" width="15.375" style="3" customWidth="1"/>
    <col min="2301" max="2301" width="18.625" style="3" customWidth="1"/>
    <col min="2302" max="2302" width="14.5" style="3" customWidth="1"/>
    <col min="2303" max="2303" width="17.375" style="3" customWidth="1"/>
    <col min="2304" max="2304" width="15.125" style="3" customWidth="1"/>
    <col min="2305" max="2305" width="18.5" style="3" customWidth="1"/>
    <col min="2306" max="2306" width="17" style="3" customWidth="1"/>
    <col min="2307" max="2307" width="17.625" style="3" customWidth="1"/>
    <col min="2308" max="2308" width="17" style="3" customWidth="1"/>
    <col min="2309" max="2309" width="17.625" style="3" customWidth="1"/>
    <col min="2310" max="2310" width="17" style="3" customWidth="1"/>
    <col min="2311" max="2311" width="17.625" style="3" customWidth="1"/>
    <col min="2312" max="2312" width="9" style="3"/>
    <col min="2313" max="2313" width="22" style="3" customWidth="1"/>
    <col min="2314" max="2314" width="22.625" style="3" customWidth="1"/>
    <col min="2315" max="2315" width="14.875" style="3" customWidth="1"/>
    <col min="2316" max="2316" width="10.625" style="3" customWidth="1"/>
    <col min="2317" max="2317" width="9.25" style="3" customWidth="1"/>
    <col min="2318" max="2318" width="11.125" style="3" customWidth="1"/>
    <col min="2319" max="2319" width="11.875" style="3" customWidth="1"/>
    <col min="2320" max="2320" width="15.625" style="3" customWidth="1"/>
    <col min="2321" max="2322" width="15.875" style="3" customWidth="1"/>
    <col min="2323" max="2323" width="20.75" style="3" customWidth="1"/>
    <col min="2324" max="2324" width="18.375" style="3" customWidth="1"/>
    <col min="2325" max="2325" width="29" style="3" customWidth="1"/>
    <col min="2326" max="2548" width="9" style="3"/>
    <col min="2549" max="2549" width="11.375" style="3" customWidth="1"/>
    <col min="2550" max="2550" width="39.375" style="3" customWidth="1"/>
    <col min="2551" max="2551" width="11.875" style="3" customWidth="1"/>
    <col min="2552" max="2552" width="10.125" style="3" customWidth="1"/>
    <col min="2553" max="2553" width="10.5" style="3" customWidth="1"/>
    <col min="2554" max="2554" width="10.625" style="3" customWidth="1"/>
    <col min="2555" max="2555" width="17.875" style="3" customWidth="1"/>
    <col min="2556" max="2556" width="15.375" style="3" customWidth="1"/>
    <col min="2557" max="2557" width="18.625" style="3" customWidth="1"/>
    <col min="2558" max="2558" width="14.5" style="3" customWidth="1"/>
    <col min="2559" max="2559" width="17.375" style="3" customWidth="1"/>
    <col min="2560" max="2560" width="15.125" style="3" customWidth="1"/>
    <col min="2561" max="2561" width="18.5" style="3" customWidth="1"/>
    <col min="2562" max="2562" width="17" style="3" customWidth="1"/>
    <col min="2563" max="2563" width="17.625" style="3" customWidth="1"/>
    <col min="2564" max="2564" width="17" style="3" customWidth="1"/>
    <col min="2565" max="2565" width="17.625" style="3" customWidth="1"/>
    <col min="2566" max="2566" width="17" style="3" customWidth="1"/>
    <col min="2567" max="2567" width="17.625" style="3" customWidth="1"/>
    <col min="2568" max="2568" width="9" style="3"/>
    <col min="2569" max="2569" width="22" style="3" customWidth="1"/>
    <col min="2570" max="2570" width="22.625" style="3" customWidth="1"/>
    <col min="2571" max="2571" width="14.875" style="3" customWidth="1"/>
    <col min="2572" max="2572" width="10.625" style="3" customWidth="1"/>
    <col min="2573" max="2573" width="9.25" style="3" customWidth="1"/>
    <col min="2574" max="2574" width="11.125" style="3" customWidth="1"/>
    <col min="2575" max="2575" width="11.875" style="3" customWidth="1"/>
    <col min="2576" max="2576" width="15.625" style="3" customWidth="1"/>
    <col min="2577" max="2578" width="15.875" style="3" customWidth="1"/>
    <col min="2579" max="2579" width="20.75" style="3" customWidth="1"/>
    <col min="2580" max="2580" width="18.375" style="3" customWidth="1"/>
    <col min="2581" max="2581" width="29" style="3" customWidth="1"/>
    <col min="2582" max="2804" width="9" style="3"/>
    <col min="2805" max="2805" width="11.375" style="3" customWidth="1"/>
    <col min="2806" max="2806" width="39.375" style="3" customWidth="1"/>
    <col min="2807" max="2807" width="11.875" style="3" customWidth="1"/>
    <col min="2808" max="2808" width="10.125" style="3" customWidth="1"/>
    <col min="2809" max="2809" width="10.5" style="3" customWidth="1"/>
    <col min="2810" max="2810" width="10.625" style="3" customWidth="1"/>
    <col min="2811" max="2811" width="17.875" style="3" customWidth="1"/>
    <col min="2812" max="2812" width="15.375" style="3" customWidth="1"/>
    <col min="2813" max="2813" width="18.625" style="3" customWidth="1"/>
    <col min="2814" max="2814" width="14.5" style="3" customWidth="1"/>
    <col min="2815" max="2815" width="17.375" style="3" customWidth="1"/>
    <col min="2816" max="2816" width="15.125" style="3" customWidth="1"/>
    <col min="2817" max="2817" width="18.5" style="3" customWidth="1"/>
    <col min="2818" max="2818" width="17" style="3" customWidth="1"/>
    <col min="2819" max="2819" width="17.625" style="3" customWidth="1"/>
    <col min="2820" max="2820" width="17" style="3" customWidth="1"/>
    <col min="2821" max="2821" width="17.625" style="3" customWidth="1"/>
    <col min="2822" max="2822" width="17" style="3" customWidth="1"/>
    <col min="2823" max="2823" width="17.625" style="3" customWidth="1"/>
    <col min="2824" max="2824" width="9" style="3"/>
    <col min="2825" max="2825" width="22" style="3" customWidth="1"/>
    <col min="2826" max="2826" width="22.625" style="3" customWidth="1"/>
    <col min="2827" max="2827" width="14.875" style="3" customWidth="1"/>
    <col min="2828" max="2828" width="10.625" style="3" customWidth="1"/>
    <col min="2829" max="2829" width="9.25" style="3" customWidth="1"/>
    <col min="2830" max="2830" width="11.125" style="3" customWidth="1"/>
    <col min="2831" max="2831" width="11.875" style="3" customWidth="1"/>
    <col min="2832" max="2832" width="15.625" style="3" customWidth="1"/>
    <col min="2833" max="2834" width="15.875" style="3" customWidth="1"/>
    <col min="2835" max="2835" width="20.75" style="3" customWidth="1"/>
    <col min="2836" max="2836" width="18.375" style="3" customWidth="1"/>
    <col min="2837" max="2837" width="29" style="3" customWidth="1"/>
    <col min="2838" max="3060" width="9" style="3"/>
    <col min="3061" max="3061" width="11.375" style="3" customWidth="1"/>
    <col min="3062" max="3062" width="39.375" style="3" customWidth="1"/>
    <col min="3063" max="3063" width="11.875" style="3" customWidth="1"/>
    <col min="3064" max="3064" width="10.125" style="3" customWidth="1"/>
    <col min="3065" max="3065" width="10.5" style="3" customWidth="1"/>
    <col min="3066" max="3066" width="10.625" style="3" customWidth="1"/>
    <col min="3067" max="3067" width="17.875" style="3" customWidth="1"/>
    <col min="3068" max="3068" width="15.375" style="3" customWidth="1"/>
    <col min="3069" max="3069" width="18.625" style="3" customWidth="1"/>
    <col min="3070" max="3070" width="14.5" style="3" customWidth="1"/>
    <col min="3071" max="3071" width="17.375" style="3" customWidth="1"/>
    <col min="3072" max="3072" width="15.125" style="3" customWidth="1"/>
    <col min="3073" max="3073" width="18.5" style="3" customWidth="1"/>
    <col min="3074" max="3074" width="17" style="3" customWidth="1"/>
    <col min="3075" max="3075" width="17.625" style="3" customWidth="1"/>
    <col min="3076" max="3076" width="17" style="3" customWidth="1"/>
    <col min="3077" max="3077" width="17.625" style="3" customWidth="1"/>
    <col min="3078" max="3078" width="17" style="3" customWidth="1"/>
    <col min="3079" max="3079" width="17.625" style="3" customWidth="1"/>
    <col min="3080" max="3080" width="9" style="3"/>
    <col min="3081" max="3081" width="22" style="3" customWidth="1"/>
    <col min="3082" max="3082" width="22.625" style="3" customWidth="1"/>
    <col min="3083" max="3083" width="14.875" style="3" customWidth="1"/>
    <col min="3084" max="3084" width="10.625" style="3" customWidth="1"/>
    <col min="3085" max="3085" width="9.25" style="3" customWidth="1"/>
    <col min="3086" max="3086" width="11.125" style="3" customWidth="1"/>
    <col min="3087" max="3087" width="11.875" style="3" customWidth="1"/>
    <col min="3088" max="3088" width="15.625" style="3" customWidth="1"/>
    <col min="3089" max="3090" width="15.875" style="3" customWidth="1"/>
    <col min="3091" max="3091" width="20.75" style="3" customWidth="1"/>
    <col min="3092" max="3092" width="18.375" style="3" customWidth="1"/>
    <col min="3093" max="3093" width="29" style="3" customWidth="1"/>
    <col min="3094" max="3316" width="9" style="3"/>
    <col min="3317" max="3317" width="11.375" style="3" customWidth="1"/>
    <col min="3318" max="3318" width="39.375" style="3" customWidth="1"/>
    <col min="3319" max="3319" width="11.875" style="3" customWidth="1"/>
    <col min="3320" max="3320" width="10.125" style="3" customWidth="1"/>
    <col min="3321" max="3321" width="10.5" style="3" customWidth="1"/>
    <col min="3322" max="3322" width="10.625" style="3" customWidth="1"/>
    <col min="3323" max="3323" width="17.875" style="3" customWidth="1"/>
    <col min="3324" max="3324" width="15.375" style="3" customWidth="1"/>
    <col min="3325" max="3325" width="18.625" style="3" customWidth="1"/>
    <col min="3326" max="3326" width="14.5" style="3" customWidth="1"/>
    <col min="3327" max="3327" width="17.375" style="3" customWidth="1"/>
    <col min="3328" max="3328" width="15.125" style="3" customWidth="1"/>
    <col min="3329" max="3329" width="18.5" style="3" customWidth="1"/>
    <col min="3330" max="3330" width="17" style="3" customWidth="1"/>
    <col min="3331" max="3331" width="17.625" style="3" customWidth="1"/>
    <col min="3332" max="3332" width="17" style="3" customWidth="1"/>
    <col min="3333" max="3333" width="17.625" style="3" customWidth="1"/>
    <col min="3334" max="3334" width="17" style="3" customWidth="1"/>
    <col min="3335" max="3335" width="17.625" style="3" customWidth="1"/>
    <col min="3336" max="3336" width="9" style="3"/>
    <col min="3337" max="3337" width="22" style="3" customWidth="1"/>
    <col min="3338" max="3338" width="22.625" style="3" customWidth="1"/>
    <col min="3339" max="3339" width="14.875" style="3" customWidth="1"/>
    <col min="3340" max="3340" width="10.625" style="3" customWidth="1"/>
    <col min="3341" max="3341" width="9.25" style="3" customWidth="1"/>
    <col min="3342" max="3342" width="11.125" style="3" customWidth="1"/>
    <col min="3343" max="3343" width="11.875" style="3" customWidth="1"/>
    <col min="3344" max="3344" width="15.625" style="3" customWidth="1"/>
    <col min="3345" max="3346" width="15.875" style="3" customWidth="1"/>
    <col min="3347" max="3347" width="20.75" style="3" customWidth="1"/>
    <col min="3348" max="3348" width="18.375" style="3" customWidth="1"/>
    <col min="3349" max="3349" width="29" style="3" customWidth="1"/>
    <col min="3350" max="3572" width="9" style="3"/>
    <col min="3573" max="3573" width="11.375" style="3" customWidth="1"/>
    <col min="3574" max="3574" width="39.375" style="3" customWidth="1"/>
    <col min="3575" max="3575" width="11.875" style="3" customWidth="1"/>
    <col min="3576" max="3576" width="10.125" style="3" customWidth="1"/>
    <col min="3577" max="3577" width="10.5" style="3" customWidth="1"/>
    <col min="3578" max="3578" width="10.625" style="3" customWidth="1"/>
    <col min="3579" max="3579" width="17.875" style="3" customWidth="1"/>
    <col min="3580" max="3580" width="15.375" style="3" customWidth="1"/>
    <col min="3581" max="3581" width="18.625" style="3" customWidth="1"/>
    <col min="3582" max="3582" width="14.5" style="3" customWidth="1"/>
    <col min="3583" max="3583" width="17.375" style="3" customWidth="1"/>
    <col min="3584" max="3584" width="15.125" style="3" customWidth="1"/>
    <col min="3585" max="3585" width="18.5" style="3" customWidth="1"/>
    <col min="3586" max="3586" width="17" style="3" customWidth="1"/>
    <col min="3587" max="3587" width="17.625" style="3" customWidth="1"/>
    <col min="3588" max="3588" width="17" style="3" customWidth="1"/>
    <col min="3589" max="3589" width="17.625" style="3" customWidth="1"/>
    <col min="3590" max="3590" width="17" style="3" customWidth="1"/>
    <col min="3591" max="3591" width="17.625" style="3" customWidth="1"/>
    <col min="3592" max="3592" width="9" style="3"/>
    <col min="3593" max="3593" width="22" style="3" customWidth="1"/>
    <col min="3594" max="3594" width="22.625" style="3" customWidth="1"/>
    <col min="3595" max="3595" width="14.875" style="3" customWidth="1"/>
    <col min="3596" max="3596" width="10.625" style="3" customWidth="1"/>
    <col min="3597" max="3597" width="9.25" style="3" customWidth="1"/>
    <col min="3598" max="3598" width="11.125" style="3" customWidth="1"/>
    <col min="3599" max="3599" width="11.875" style="3" customWidth="1"/>
    <col min="3600" max="3600" width="15.625" style="3" customWidth="1"/>
    <col min="3601" max="3602" width="15.875" style="3" customWidth="1"/>
    <col min="3603" max="3603" width="20.75" style="3" customWidth="1"/>
    <col min="3604" max="3604" width="18.375" style="3" customWidth="1"/>
    <col min="3605" max="3605" width="29" style="3" customWidth="1"/>
    <col min="3606" max="3828" width="9" style="3"/>
    <col min="3829" max="3829" width="11.375" style="3" customWidth="1"/>
    <col min="3830" max="3830" width="39.375" style="3" customWidth="1"/>
    <col min="3831" max="3831" width="11.875" style="3" customWidth="1"/>
    <col min="3832" max="3832" width="10.125" style="3" customWidth="1"/>
    <col min="3833" max="3833" width="10.5" style="3" customWidth="1"/>
    <col min="3834" max="3834" width="10.625" style="3" customWidth="1"/>
    <col min="3835" max="3835" width="17.875" style="3" customWidth="1"/>
    <col min="3836" max="3836" width="15.375" style="3" customWidth="1"/>
    <col min="3837" max="3837" width="18.625" style="3" customWidth="1"/>
    <col min="3838" max="3838" width="14.5" style="3" customWidth="1"/>
    <col min="3839" max="3839" width="17.375" style="3" customWidth="1"/>
    <col min="3840" max="3840" width="15.125" style="3" customWidth="1"/>
    <col min="3841" max="3841" width="18.5" style="3" customWidth="1"/>
    <col min="3842" max="3842" width="17" style="3" customWidth="1"/>
    <col min="3843" max="3843" width="17.625" style="3" customWidth="1"/>
    <col min="3844" max="3844" width="17" style="3" customWidth="1"/>
    <col min="3845" max="3845" width="17.625" style="3" customWidth="1"/>
    <col min="3846" max="3846" width="17" style="3" customWidth="1"/>
    <col min="3847" max="3847" width="17.625" style="3" customWidth="1"/>
    <col min="3848" max="3848" width="9" style="3"/>
    <col min="3849" max="3849" width="22" style="3" customWidth="1"/>
    <col min="3850" max="3850" width="22.625" style="3" customWidth="1"/>
    <col min="3851" max="3851" width="14.875" style="3" customWidth="1"/>
    <col min="3852" max="3852" width="10.625" style="3" customWidth="1"/>
    <col min="3853" max="3853" width="9.25" style="3" customWidth="1"/>
    <col min="3854" max="3854" width="11.125" style="3" customWidth="1"/>
    <col min="3855" max="3855" width="11.875" style="3" customWidth="1"/>
    <col min="3856" max="3856" width="15.625" style="3" customWidth="1"/>
    <col min="3857" max="3858" width="15.875" style="3" customWidth="1"/>
    <col min="3859" max="3859" width="20.75" style="3" customWidth="1"/>
    <col min="3860" max="3860" width="18.375" style="3" customWidth="1"/>
    <col min="3861" max="3861" width="29" style="3" customWidth="1"/>
    <col min="3862" max="4084" width="9" style="3"/>
    <col min="4085" max="4085" width="11.375" style="3" customWidth="1"/>
    <col min="4086" max="4086" width="39.375" style="3" customWidth="1"/>
    <col min="4087" max="4087" width="11.875" style="3" customWidth="1"/>
    <col min="4088" max="4088" width="10.125" style="3" customWidth="1"/>
    <col min="4089" max="4089" width="10.5" style="3" customWidth="1"/>
    <col min="4090" max="4090" width="10.625" style="3" customWidth="1"/>
    <col min="4091" max="4091" width="17.875" style="3" customWidth="1"/>
    <col min="4092" max="4092" width="15.375" style="3" customWidth="1"/>
    <col min="4093" max="4093" width="18.625" style="3" customWidth="1"/>
    <col min="4094" max="4094" width="14.5" style="3" customWidth="1"/>
    <col min="4095" max="4095" width="17.375" style="3" customWidth="1"/>
    <col min="4096" max="4096" width="15.125" style="3" customWidth="1"/>
    <col min="4097" max="4097" width="18.5" style="3" customWidth="1"/>
    <col min="4098" max="4098" width="17" style="3" customWidth="1"/>
    <col min="4099" max="4099" width="17.625" style="3" customWidth="1"/>
    <col min="4100" max="4100" width="17" style="3" customWidth="1"/>
    <col min="4101" max="4101" width="17.625" style="3" customWidth="1"/>
    <col min="4102" max="4102" width="17" style="3" customWidth="1"/>
    <col min="4103" max="4103" width="17.625" style="3" customWidth="1"/>
    <col min="4104" max="4104" width="9" style="3"/>
    <col min="4105" max="4105" width="22" style="3" customWidth="1"/>
    <col min="4106" max="4106" width="22.625" style="3" customWidth="1"/>
    <col min="4107" max="4107" width="14.875" style="3" customWidth="1"/>
    <col min="4108" max="4108" width="10.625" style="3" customWidth="1"/>
    <col min="4109" max="4109" width="9.25" style="3" customWidth="1"/>
    <col min="4110" max="4110" width="11.125" style="3" customWidth="1"/>
    <col min="4111" max="4111" width="11.875" style="3" customWidth="1"/>
    <col min="4112" max="4112" width="15.625" style="3" customWidth="1"/>
    <col min="4113" max="4114" width="15.875" style="3" customWidth="1"/>
    <col min="4115" max="4115" width="20.75" style="3" customWidth="1"/>
    <col min="4116" max="4116" width="18.375" style="3" customWidth="1"/>
    <col min="4117" max="4117" width="29" style="3" customWidth="1"/>
    <col min="4118" max="4340" width="9" style="3"/>
    <col min="4341" max="4341" width="11.375" style="3" customWidth="1"/>
    <col min="4342" max="4342" width="39.375" style="3" customWidth="1"/>
    <col min="4343" max="4343" width="11.875" style="3" customWidth="1"/>
    <col min="4344" max="4344" width="10.125" style="3" customWidth="1"/>
    <col min="4345" max="4345" width="10.5" style="3" customWidth="1"/>
    <col min="4346" max="4346" width="10.625" style="3" customWidth="1"/>
    <col min="4347" max="4347" width="17.875" style="3" customWidth="1"/>
    <col min="4348" max="4348" width="15.375" style="3" customWidth="1"/>
    <col min="4349" max="4349" width="18.625" style="3" customWidth="1"/>
    <col min="4350" max="4350" width="14.5" style="3" customWidth="1"/>
    <col min="4351" max="4351" width="17.375" style="3" customWidth="1"/>
    <col min="4352" max="4352" width="15.125" style="3" customWidth="1"/>
    <col min="4353" max="4353" width="18.5" style="3" customWidth="1"/>
    <col min="4354" max="4354" width="17" style="3" customWidth="1"/>
    <col min="4355" max="4355" width="17.625" style="3" customWidth="1"/>
    <col min="4356" max="4356" width="17" style="3" customWidth="1"/>
    <col min="4357" max="4357" width="17.625" style="3" customWidth="1"/>
    <col min="4358" max="4358" width="17" style="3" customWidth="1"/>
    <col min="4359" max="4359" width="17.625" style="3" customWidth="1"/>
    <col min="4360" max="4360" width="9" style="3"/>
    <col min="4361" max="4361" width="22" style="3" customWidth="1"/>
    <col min="4362" max="4362" width="22.625" style="3" customWidth="1"/>
    <col min="4363" max="4363" width="14.875" style="3" customWidth="1"/>
    <col min="4364" max="4364" width="10.625" style="3" customWidth="1"/>
    <col min="4365" max="4365" width="9.25" style="3" customWidth="1"/>
    <col min="4366" max="4366" width="11.125" style="3" customWidth="1"/>
    <col min="4367" max="4367" width="11.875" style="3" customWidth="1"/>
    <col min="4368" max="4368" width="15.625" style="3" customWidth="1"/>
    <col min="4369" max="4370" width="15.875" style="3" customWidth="1"/>
    <col min="4371" max="4371" width="20.75" style="3" customWidth="1"/>
    <col min="4372" max="4372" width="18.375" style="3" customWidth="1"/>
    <col min="4373" max="4373" width="29" style="3" customWidth="1"/>
    <col min="4374" max="4596" width="9" style="3"/>
    <col min="4597" max="4597" width="11.375" style="3" customWidth="1"/>
    <col min="4598" max="4598" width="39.375" style="3" customWidth="1"/>
    <col min="4599" max="4599" width="11.875" style="3" customWidth="1"/>
    <col min="4600" max="4600" width="10.125" style="3" customWidth="1"/>
    <col min="4601" max="4601" width="10.5" style="3" customWidth="1"/>
    <col min="4602" max="4602" width="10.625" style="3" customWidth="1"/>
    <col min="4603" max="4603" width="17.875" style="3" customWidth="1"/>
    <col min="4604" max="4604" width="15.375" style="3" customWidth="1"/>
    <col min="4605" max="4605" width="18.625" style="3" customWidth="1"/>
    <col min="4606" max="4606" width="14.5" style="3" customWidth="1"/>
    <col min="4607" max="4607" width="17.375" style="3" customWidth="1"/>
    <col min="4608" max="4608" width="15.125" style="3" customWidth="1"/>
    <col min="4609" max="4609" width="18.5" style="3" customWidth="1"/>
    <col min="4610" max="4610" width="17" style="3" customWidth="1"/>
    <col min="4611" max="4611" width="17.625" style="3" customWidth="1"/>
    <col min="4612" max="4612" width="17" style="3" customWidth="1"/>
    <col min="4613" max="4613" width="17.625" style="3" customWidth="1"/>
    <col min="4614" max="4614" width="17" style="3" customWidth="1"/>
    <col min="4615" max="4615" width="17.625" style="3" customWidth="1"/>
    <col min="4616" max="4616" width="9" style="3"/>
    <col min="4617" max="4617" width="22" style="3" customWidth="1"/>
    <col min="4618" max="4618" width="22.625" style="3" customWidth="1"/>
    <col min="4619" max="4619" width="14.875" style="3" customWidth="1"/>
    <col min="4620" max="4620" width="10.625" style="3" customWidth="1"/>
    <col min="4621" max="4621" width="9.25" style="3" customWidth="1"/>
    <col min="4622" max="4622" width="11.125" style="3" customWidth="1"/>
    <col min="4623" max="4623" width="11.875" style="3" customWidth="1"/>
    <col min="4624" max="4624" width="15.625" style="3" customWidth="1"/>
    <col min="4625" max="4626" width="15.875" style="3" customWidth="1"/>
    <col min="4627" max="4627" width="20.75" style="3" customWidth="1"/>
    <col min="4628" max="4628" width="18.375" style="3" customWidth="1"/>
    <col min="4629" max="4629" width="29" style="3" customWidth="1"/>
    <col min="4630" max="4852" width="9" style="3"/>
    <col min="4853" max="4853" width="11.375" style="3" customWidth="1"/>
    <col min="4854" max="4854" width="39.375" style="3" customWidth="1"/>
    <col min="4855" max="4855" width="11.875" style="3" customWidth="1"/>
    <col min="4856" max="4856" width="10.125" style="3" customWidth="1"/>
    <col min="4857" max="4857" width="10.5" style="3" customWidth="1"/>
    <col min="4858" max="4858" width="10.625" style="3" customWidth="1"/>
    <col min="4859" max="4859" width="17.875" style="3" customWidth="1"/>
    <col min="4860" max="4860" width="15.375" style="3" customWidth="1"/>
    <col min="4861" max="4861" width="18.625" style="3" customWidth="1"/>
    <col min="4862" max="4862" width="14.5" style="3" customWidth="1"/>
    <col min="4863" max="4863" width="17.375" style="3" customWidth="1"/>
    <col min="4864" max="4864" width="15.125" style="3" customWidth="1"/>
    <col min="4865" max="4865" width="18.5" style="3" customWidth="1"/>
    <col min="4866" max="4866" width="17" style="3" customWidth="1"/>
    <col min="4867" max="4867" width="17.625" style="3" customWidth="1"/>
    <col min="4868" max="4868" width="17" style="3" customWidth="1"/>
    <col min="4869" max="4869" width="17.625" style="3" customWidth="1"/>
    <col min="4870" max="4870" width="17" style="3" customWidth="1"/>
    <col min="4871" max="4871" width="17.625" style="3" customWidth="1"/>
    <col min="4872" max="4872" width="9" style="3"/>
    <col min="4873" max="4873" width="22" style="3" customWidth="1"/>
    <col min="4874" max="4874" width="22.625" style="3" customWidth="1"/>
    <col min="4875" max="4875" width="14.875" style="3" customWidth="1"/>
    <col min="4876" max="4876" width="10.625" style="3" customWidth="1"/>
    <col min="4877" max="4877" width="9.25" style="3" customWidth="1"/>
    <col min="4878" max="4878" width="11.125" style="3" customWidth="1"/>
    <col min="4879" max="4879" width="11.875" style="3" customWidth="1"/>
    <col min="4880" max="4880" width="15.625" style="3" customWidth="1"/>
    <col min="4881" max="4882" width="15.875" style="3" customWidth="1"/>
    <col min="4883" max="4883" width="20.75" style="3" customWidth="1"/>
    <col min="4884" max="4884" width="18.375" style="3" customWidth="1"/>
    <col min="4885" max="4885" width="29" style="3" customWidth="1"/>
    <col min="4886" max="5108" width="9" style="3"/>
    <col min="5109" max="5109" width="11.375" style="3" customWidth="1"/>
    <col min="5110" max="5110" width="39.375" style="3" customWidth="1"/>
    <col min="5111" max="5111" width="11.875" style="3" customWidth="1"/>
    <col min="5112" max="5112" width="10.125" style="3" customWidth="1"/>
    <col min="5113" max="5113" width="10.5" style="3" customWidth="1"/>
    <col min="5114" max="5114" width="10.625" style="3" customWidth="1"/>
    <col min="5115" max="5115" width="17.875" style="3" customWidth="1"/>
    <col min="5116" max="5116" width="15.375" style="3" customWidth="1"/>
    <col min="5117" max="5117" width="18.625" style="3" customWidth="1"/>
    <col min="5118" max="5118" width="14.5" style="3" customWidth="1"/>
    <col min="5119" max="5119" width="17.375" style="3" customWidth="1"/>
    <col min="5120" max="5120" width="15.125" style="3" customWidth="1"/>
    <col min="5121" max="5121" width="18.5" style="3" customWidth="1"/>
    <col min="5122" max="5122" width="17" style="3" customWidth="1"/>
    <col min="5123" max="5123" width="17.625" style="3" customWidth="1"/>
    <col min="5124" max="5124" width="17" style="3" customWidth="1"/>
    <col min="5125" max="5125" width="17.625" style="3" customWidth="1"/>
    <col min="5126" max="5126" width="17" style="3" customWidth="1"/>
    <col min="5127" max="5127" width="17.625" style="3" customWidth="1"/>
    <col min="5128" max="5128" width="9" style="3"/>
    <col min="5129" max="5129" width="22" style="3" customWidth="1"/>
    <col min="5130" max="5130" width="22.625" style="3" customWidth="1"/>
    <col min="5131" max="5131" width="14.875" style="3" customWidth="1"/>
    <col min="5132" max="5132" width="10.625" style="3" customWidth="1"/>
    <col min="5133" max="5133" width="9.25" style="3" customWidth="1"/>
    <col min="5134" max="5134" width="11.125" style="3" customWidth="1"/>
    <col min="5135" max="5135" width="11.875" style="3" customWidth="1"/>
    <col min="5136" max="5136" width="15.625" style="3" customWidth="1"/>
    <col min="5137" max="5138" width="15.875" style="3" customWidth="1"/>
    <col min="5139" max="5139" width="20.75" style="3" customWidth="1"/>
    <col min="5140" max="5140" width="18.375" style="3" customWidth="1"/>
    <col min="5141" max="5141" width="29" style="3" customWidth="1"/>
    <col min="5142" max="5364" width="9" style="3"/>
    <col min="5365" max="5365" width="11.375" style="3" customWidth="1"/>
    <col min="5366" max="5366" width="39.375" style="3" customWidth="1"/>
    <col min="5367" max="5367" width="11.875" style="3" customWidth="1"/>
    <col min="5368" max="5368" width="10.125" style="3" customWidth="1"/>
    <col min="5369" max="5369" width="10.5" style="3" customWidth="1"/>
    <col min="5370" max="5370" width="10.625" style="3" customWidth="1"/>
    <col min="5371" max="5371" width="17.875" style="3" customWidth="1"/>
    <col min="5372" max="5372" width="15.375" style="3" customWidth="1"/>
    <col min="5373" max="5373" width="18.625" style="3" customWidth="1"/>
    <col min="5374" max="5374" width="14.5" style="3" customWidth="1"/>
    <col min="5375" max="5375" width="17.375" style="3" customWidth="1"/>
    <col min="5376" max="5376" width="15.125" style="3" customWidth="1"/>
    <col min="5377" max="5377" width="18.5" style="3" customWidth="1"/>
    <col min="5378" max="5378" width="17" style="3" customWidth="1"/>
    <col min="5379" max="5379" width="17.625" style="3" customWidth="1"/>
    <col min="5380" max="5380" width="17" style="3" customWidth="1"/>
    <col min="5381" max="5381" width="17.625" style="3" customWidth="1"/>
    <col min="5382" max="5382" width="17" style="3" customWidth="1"/>
    <col min="5383" max="5383" width="17.625" style="3" customWidth="1"/>
    <col min="5384" max="5384" width="9" style="3"/>
    <col min="5385" max="5385" width="22" style="3" customWidth="1"/>
    <col min="5386" max="5386" width="22.625" style="3" customWidth="1"/>
    <col min="5387" max="5387" width="14.875" style="3" customWidth="1"/>
    <col min="5388" max="5388" width="10.625" style="3" customWidth="1"/>
    <col min="5389" max="5389" width="9.25" style="3" customWidth="1"/>
    <col min="5390" max="5390" width="11.125" style="3" customWidth="1"/>
    <col min="5391" max="5391" width="11.875" style="3" customWidth="1"/>
    <col min="5392" max="5392" width="15.625" style="3" customWidth="1"/>
    <col min="5393" max="5394" width="15.875" style="3" customWidth="1"/>
    <col min="5395" max="5395" width="20.75" style="3" customWidth="1"/>
    <col min="5396" max="5396" width="18.375" style="3" customWidth="1"/>
    <col min="5397" max="5397" width="29" style="3" customWidth="1"/>
    <col min="5398" max="5620" width="9" style="3"/>
    <col min="5621" max="5621" width="11.375" style="3" customWidth="1"/>
    <col min="5622" max="5622" width="39.375" style="3" customWidth="1"/>
    <col min="5623" max="5623" width="11.875" style="3" customWidth="1"/>
    <col min="5624" max="5624" width="10.125" style="3" customWidth="1"/>
    <col min="5625" max="5625" width="10.5" style="3" customWidth="1"/>
    <col min="5626" max="5626" width="10.625" style="3" customWidth="1"/>
    <col min="5627" max="5627" width="17.875" style="3" customWidth="1"/>
    <col min="5628" max="5628" width="15.375" style="3" customWidth="1"/>
    <col min="5629" max="5629" width="18.625" style="3" customWidth="1"/>
    <col min="5630" max="5630" width="14.5" style="3" customWidth="1"/>
    <col min="5631" max="5631" width="17.375" style="3" customWidth="1"/>
    <col min="5632" max="5632" width="15.125" style="3" customWidth="1"/>
    <col min="5633" max="5633" width="18.5" style="3" customWidth="1"/>
    <col min="5634" max="5634" width="17" style="3" customWidth="1"/>
    <col min="5635" max="5635" width="17.625" style="3" customWidth="1"/>
    <col min="5636" max="5636" width="17" style="3" customWidth="1"/>
    <col min="5637" max="5637" width="17.625" style="3" customWidth="1"/>
    <col min="5638" max="5638" width="17" style="3" customWidth="1"/>
    <col min="5639" max="5639" width="17.625" style="3" customWidth="1"/>
    <col min="5640" max="5640" width="9" style="3"/>
    <col min="5641" max="5641" width="22" style="3" customWidth="1"/>
    <col min="5642" max="5642" width="22.625" style="3" customWidth="1"/>
    <col min="5643" max="5643" width="14.875" style="3" customWidth="1"/>
    <col min="5644" max="5644" width="10.625" style="3" customWidth="1"/>
    <col min="5645" max="5645" width="9.25" style="3" customWidth="1"/>
    <col min="5646" max="5646" width="11.125" style="3" customWidth="1"/>
    <col min="5647" max="5647" width="11.875" style="3" customWidth="1"/>
    <col min="5648" max="5648" width="15.625" style="3" customWidth="1"/>
    <col min="5649" max="5650" width="15.875" style="3" customWidth="1"/>
    <col min="5651" max="5651" width="20.75" style="3" customWidth="1"/>
    <col min="5652" max="5652" width="18.375" style="3" customWidth="1"/>
    <col min="5653" max="5653" width="29" style="3" customWidth="1"/>
    <col min="5654" max="5876" width="9" style="3"/>
    <col min="5877" max="5877" width="11.375" style="3" customWidth="1"/>
    <col min="5878" max="5878" width="39.375" style="3" customWidth="1"/>
    <col min="5879" max="5879" width="11.875" style="3" customWidth="1"/>
    <col min="5880" max="5880" width="10.125" style="3" customWidth="1"/>
    <col min="5881" max="5881" width="10.5" style="3" customWidth="1"/>
    <col min="5882" max="5882" width="10.625" style="3" customWidth="1"/>
    <col min="5883" max="5883" width="17.875" style="3" customWidth="1"/>
    <col min="5884" max="5884" width="15.375" style="3" customWidth="1"/>
    <col min="5885" max="5885" width="18.625" style="3" customWidth="1"/>
    <col min="5886" max="5886" width="14.5" style="3" customWidth="1"/>
    <col min="5887" max="5887" width="17.375" style="3" customWidth="1"/>
    <col min="5888" max="5888" width="15.125" style="3" customWidth="1"/>
    <col min="5889" max="5889" width="18.5" style="3" customWidth="1"/>
    <col min="5890" max="5890" width="17" style="3" customWidth="1"/>
    <col min="5891" max="5891" width="17.625" style="3" customWidth="1"/>
    <col min="5892" max="5892" width="17" style="3" customWidth="1"/>
    <col min="5893" max="5893" width="17.625" style="3" customWidth="1"/>
    <col min="5894" max="5894" width="17" style="3" customWidth="1"/>
    <col min="5895" max="5895" width="17.625" style="3" customWidth="1"/>
    <col min="5896" max="5896" width="9" style="3"/>
    <col min="5897" max="5897" width="22" style="3" customWidth="1"/>
    <col min="5898" max="5898" width="22.625" style="3" customWidth="1"/>
    <col min="5899" max="5899" width="14.875" style="3" customWidth="1"/>
    <col min="5900" max="5900" width="10.625" style="3" customWidth="1"/>
    <col min="5901" max="5901" width="9.25" style="3" customWidth="1"/>
    <col min="5902" max="5902" width="11.125" style="3" customWidth="1"/>
    <col min="5903" max="5903" width="11.875" style="3" customWidth="1"/>
    <col min="5904" max="5904" width="15.625" style="3" customWidth="1"/>
    <col min="5905" max="5906" width="15.875" style="3" customWidth="1"/>
    <col min="5907" max="5907" width="20.75" style="3" customWidth="1"/>
    <col min="5908" max="5908" width="18.375" style="3" customWidth="1"/>
    <col min="5909" max="5909" width="29" style="3" customWidth="1"/>
    <col min="5910" max="6132" width="9" style="3"/>
    <col min="6133" max="6133" width="11.375" style="3" customWidth="1"/>
    <col min="6134" max="6134" width="39.375" style="3" customWidth="1"/>
    <col min="6135" max="6135" width="11.875" style="3" customWidth="1"/>
    <col min="6136" max="6136" width="10.125" style="3" customWidth="1"/>
    <col min="6137" max="6137" width="10.5" style="3" customWidth="1"/>
    <col min="6138" max="6138" width="10.625" style="3" customWidth="1"/>
    <col min="6139" max="6139" width="17.875" style="3" customWidth="1"/>
    <col min="6140" max="6140" width="15.375" style="3" customWidth="1"/>
    <col min="6141" max="6141" width="18.625" style="3" customWidth="1"/>
    <col min="6142" max="6142" width="14.5" style="3" customWidth="1"/>
    <col min="6143" max="6143" width="17.375" style="3" customWidth="1"/>
    <col min="6144" max="6144" width="15.125" style="3" customWidth="1"/>
    <col min="6145" max="6145" width="18.5" style="3" customWidth="1"/>
    <col min="6146" max="6146" width="17" style="3" customWidth="1"/>
    <col min="6147" max="6147" width="17.625" style="3" customWidth="1"/>
    <col min="6148" max="6148" width="17" style="3" customWidth="1"/>
    <col min="6149" max="6149" width="17.625" style="3" customWidth="1"/>
    <col min="6150" max="6150" width="17" style="3" customWidth="1"/>
    <col min="6151" max="6151" width="17.625" style="3" customWidth="1"/>
    <col min="6152" max="6152" width="9" style="3"/>
    <col min="6153" max="6153" width="22" style="3" customWidth="1"/>
    <col min="6154" max="6154" width="22.625" style="3" customWidth="1"/>
    <col min="6155" max="6155" width="14.875" style="3" customWidth="1"/>
    <col min="6156" max="6156" width="10.625" style="3" customWidth="1"/>
    <col min="6157" max="6157" width="9.25" style="3" customWidth="1"/>
    <col min="6158" max="6158" width="11.125" style="3" customWidth="1"/>
    <col min="6159" max="6159" width="11.875" style="3" customWidth="1"/>
    <col min="6160" max="6160" width="15.625" style="3" customWidth="1"/>
    <col min="6161" max="6162" width="15.875" style="3" customWidth="1"/>
    <col min="6163" max="6163" width="20.75" style="3" customWidth="1"/>
    <col min="6164" max="6164" width="18.375" style="3" customWidth="1"/>
    <col min="6165" max="6165" width="29" style="3" customWidth="1"/>
    <col min="6166" max="6388" width="9" style="3"/>
    <col min="6389" max="6389" width="11.375" style="3" customWidth="1"/>
    <col min="6390" max="6390" width="39.375" style="3" customWidth="1"/>
    <col min="6391" max="6391" width="11.875" style="3" customWidth="1"/>
    <col min="6392" max="6392" width="10.125" style="3" customWidth="1"/>
    <col min="6393" max="6393" width="10.5" style="3" customWidth="1"/>
    <col min="6394" max="6394" width="10.625" style="3" customWidth="1"/>
    <col min="6395" max="6395" width="17.875" style="3" customWidth="1"/>
    <col min="6396" max="6396" width="15.375" style="3" customWidth="1"/>
    <col min="6397" max="6397" width="18.625" style="3" customWidth="1"/>
    <col min="6398" max="6398" width="14.5" style="3" customWidth="1"/>
    <col min="6399" max="6399" width="17.375" style="3" customWidth="1"/>
    <col min="6400" max="6400" width="15.125" style="3" customWidth="1"/>
    <col min="6401" max="6401" width="18.5" style="3" customWidth="1"/>
    <col min="6402" max="6402" width="17" style="3" customWidth="1"/>
    <col min="6403" max="6403" width="17.625" style="3" customWidth="1"/>
    <col min="6404" max="6404" width="17" style="3" customWidth="1"/>
    <col min="6405" max="6405" width="17.625" style="3" customWidth="1"/>
    <col min="6406" max="6406" width="17" style="3" customWidth="1"/>
    <col min="6407" max="6407" width="17.625" style="3" customWidth="1"/>
    <col min="6408" max="6408" width="9" style="3"/>
    <col min="6409" max="6409" width="22" style="3" customWidth="1"/>
    <col min="6410" max="6410" width="22.625" style="3" customWidth="1"/>
    <col min="6411" max="6411" width="14.875" style="3" customWidth="1"/>
    <col min="6412" max="6412" width="10.625" style="3" customWidth="1"/>
    <col min="6413" max="6413" width="9.25" style="3" customWidth="1"/>
    <col min="6414" max="6414" width="11.125" style="3" customWidth="1"/>
    <col min="6415" max="6415" width="11.875" style="3" customWidth="1"/>
    <col min="6416" max="6416" width="15.625" style="3" customWidth="1"/>
    <col min="6417" max="6418" width="15.875" style="3" customWidth="1"/>
    <col min="6419" max="6419" width="20.75" style="3" customWidth="1"/>
    <col min="6420" max="6420" width="18.375" style="3" customWidth="1"/>
    <col min="6421" max="6421" width="29" style="3" customWidth="1"/>
    <col min="6422" max="6644" width="9" style="3"/>
    <col min="6645" max="6645" width="11.375" style="3" customWidth="1"/>
    <col min="6646" max="6646" width="39.375" style="3" customWidth="1"/>
    <col min="6647" max="6647" width="11.875" style="3" customWidth="1"/>
    <col min="6648" max="6648" width="10.125" style="3" customWidth="1"/>
    <col min="6649" max="6649" width="10.5" style="3" customWidth="1"/>
    <col min="6650" max="6650" width="10.625" style="3" customWidth="1"/>
    <col min="6651" max="6651" width="17.875" style="3" customWidth="1"/>
    <col min="6652" max="6652" width="15.375" style="3" customWidth="1"/>
    <col min="6653" max="6653" width="18.625" style="3" customWidth="1"/>
    <col min="6654" max="6654" width="14.5" style="3" customWidth="1"/>
    <col min="6655" max="6655" width="17.375" style="3" customWidth="1"/>
    <col min="6656" max="6656" width="15.125" style="3" customWidth="1"/>
    <col min="6657" max="6657" width="18.5" style="3" customWidth="1"/>
    <col min="6658" max="6658" width="17" style="3" customWidth="1"/>
    <col min="6659" max="6659" width="17.625" style="3" customWidth="1"/>
    <col min="6660" max="6660" width="17" style="3" customWidth="1"/>
    <col min="6661" max="6661" width="17.625" style="3" customWidth="1"/>
    <col min="6662" max="6662" width="17" style="3" customWidth="1"/>
    <col min="6663" max="6663" width="17.625" style="3" customWidth="1"/>
    <col min="6664" max="6664" width="9" style="3"/>
    <col min="6665" max="6665" width="22" style="3" customWidth="1"/>
    <col min="6666" max="6666" width="22.625" style="3" customWidth="1"/>
    <col min="6667" max="6667" width="14.875" style="3" customWidth="1"/>
    <col min="6668" max="6668" width="10.625" style="3" customWidth="1"/>
    <col min="6669" max="6669" width="9.25" style="3" customWidth="1"/>
    <col min="6670" max="6670" width="11.125" style="3" customWidth="1"/>
    <col min="6671" max="6671" width="11.875" style="3" customWidth="1"/>
    <col min="6672" max="6672" width="15.625" style="3" customWidth="1"/>
    <col min="6673" max="6674" width="15.875" style="3" customWidth="1"/>
    <col min="6675" max="6675" width="20.75" style="3" customWidth="1"/>
    <col min="6676" max="6676" width="18.375" style="3" customWidth="1"/>
    <col min="6677" max="6677" width="29" style="3" customWidth="1"/>
    <col min="6678" max="6900" width="9" style="3"/>
    <col min="6901" max="6901" width="11.375" style="3" customWidth="1"/>
    <col min="6902" max="6902" width="39.375" style="3" customWidth="1"/>
    <col min="6903" max="6903" width="11.875" style="3" customWidth="1"/>
    <col min="6904" max="6904" width="10.125" style="3" customWidth="1"/>
    <col min="6905" max="6905" width="10.5" style="3" customWidth="1"/>
    <col min="6906" max="6906" width="10.625" style="3" customWidth="1"/>
    <col min="6907" max="6907" width="17.875" style="3" customWidth="1"/>
    <col min="6908" max="6908" width="15.375" style="3" customWidth="1"/>
    <col min="6909" max="6909" width="18.625" style="3" customWidth="1"/>
    <col min="6910" max="6910" width="14.5" style="3" customWidth="1"/>
    <col min="6911" max="6911" width="17.375" style="3" customWidth="1"/>
    <col min="6912" max="6912" width="15.125" style="3" customWidth="1"/>
    <col min="6913" max="6913" width="18.5" style="3" customWidth="1"/>
    <col min="6914" max="6914" width="17" style="3" customWidth="1"/>
    <col min="6915" max="6915" width="17.625" style="3" customWidth="1"/>
    <col min="6916" max="6916" width="17" style="3" customWidth="1"/>
    <col min="6917" max="6917" width="17.625" style="3" customWidth="1"/>
    <col min="6918" max="6918" width="17" style="3" customWidth="1"/>
    <col min="6919" max="6919" width="17.625" style="3" customWidth="1"/>
    <col min="6920" max="6920" width="9" style="3"/>
    <col min="6921" max="6921" width="22" style="3" customWidth="1"/>
    <col min="6922" max="6922" width="22.625" style="3" customWidth="1"/>
    <col min="6923" max="6923" width="14.875" style="3" customWidth="1"/>
    <col min="6924" max="6924" width="10.625" style="3" customWidth="1"/>
    <col min="6925" max="6925" width="9.25" style="3" customWidth="1"/>
    <col min="6926" max="6926" width="11.125" style="3" customWidth="1"/>
    <col min="6927" max="6927" width="11.875" style="3" customWidth="1"/>
    <col min="6928" max="6928" width="15.625" style="3" customWidth="1"/>
    <col min="6929" max="6930" width="15.875" style="3" customWidth="1"/>
    <col min="6931" max="6931" width="20.75" style="3" customWidth="1"/>
    <col min="6932" max="6932" width="18.375" style="3" customWidth="1"/>
    <col min="6933" max="6933" width="29" style="3" customWidth="1"/>
    <col min="6934" max="7156" width="9" style="3"/>
    <col min="7157" max="7157" width="11.375" style="3" customWidth="1"/>
    <col min="7158" max="7158" width="39.375" style="3" customWidth="1"/>
    <col min="7159" max="7159" width="11.875" style="3" customWidth="1"/>
    <col min="7160" max="7160" width="10.125" style="3" customWidth="1"/>
    <col min="7161" max="7161" width="10.5" style="3" customWidth="1"/>
    <col min="7162" max="7162" width="10.625" style="3" customWidth="1"/>
    <col min="7163" max="7163" width="17.875" style="3" customWidth="1"/>
    <col min="7164" max="7164" width="15.375" style="3" customWidth="1"/>
    <col min="7165" max="7165" width="18.625" style="3" customWidth="1"/>
    <col min="7166" max="7166" width="14.5" style="3" customWidth="1"/>
    <col min="7167" max="7167" width="17.375" style="3" customWidth="1"/>
    <col min="7168" max="7168" width="15.125" style="3" customWidth="1"/>
    <col min="7169" max="7169" width="18.5" style="3" customWidth="1"/>
    <col min="7170" max="7170" width="17" style="3" customWidth="1"/>
    <col min="7171" max="7171" width="17.625" style="3" customWidth="1"/>
    <col min="7172" max="7172" width="17" style="3" customWidth="1"/>
    <col min="7173" max="7173" width="17.625" style="3" customWidth="1"/>
    <col min="7174" max="7174" width="17" style="3" customWidth="1"/>
    <col min="7175" max="7175" width="17.625" style="3" customWidth="1"/>
    <col min="7176" max="7176" width="9" style="3"/>
    <col min="7177" max="7177" width="22" style="3" customWidth="1"/>
    <col min="7178" max="7178" width="22.625" style="3" customWidth="1"/>
    <col min="7179" max="7179" width="14.875" style="3" customWidth="1"/>
    <col min="7180" max="7180" width="10.625" style="3" customWidth="1"/>
    <col min="7181" max="7181" width="9.25" style="3" customWidth="1"/>
    <col min="7182" max="7182" width="11.125" style="3" customWidth="1"/>
    <col min="7183" max="7183" width="11.875" style="3" customWidth="1"/>
    <col min="7184" max="7184" width="15.625" style="3" customWidth="1"/>
    <col min="7185" max="7186" width="15.875" style="3" customWidth="1"/>
    <col min="7187" max="7187" width="20.75" style="3" customWidth="1"/>
    <col min="7188" max="7188" width="18.375" style="3" customWidth="1"/>
    <col min="7189" max="7189" width="29" style="3" customWidth="1"/>
    <col min="7190" max="7412" width="9" style="3"/>
    <col min="7413" max="7413" width="11.375" style="3" customWidth="1"/>
    <col min="7414" max="7414" width="39.375" style="3" customWidth="1"/>
    <col min="7415" max="7415" width="11.875" style="3" customWidth="1"/>
    <col min="7416" max="7416" width="10.125" style="3" customWidth="1"/>
    <col min="7417" max="7417" width="10.5" style="3" customWidth="1"/>
    <col min="7418" max="7418" width="10.625" style="3" customWidth="1"/>
    <col min="7419" max="7419" width="17.875" style="3" customWidth="1"/>
    <col min="7420" max="7420" width="15.375" style="3" customWidth="1"/>
    <col min="7421" max="7421" width="18.625" style="3" customWidth="1"/>
    <col min="7422" max="7422" width="14.5" style="3" customWidth="1"/>
    <col min="7423" max="7423" width="17.375" style="3" customWidth="1"/>
    <col min="7424" max="7424" width="15.125" style="3" customWidth="1"/>
    <col min="7425" max="7425" width="18.5" style="3" customWidth="1"/>
    <col min="7426" max="7426" width="17" style="3" customWidth="1"/>
    <col min="7427" max="7427" width="17.625" style="3" customWidth="1"/>
    <col min="7428" max="7428" width="17" style="3" customWidth="1"/>
    <col min="7429" max="7429" width="17.625" style="3" customWidth="1"/>
    <col min="7430" max="7430" width="17" style="3" customWidth="1"/>
    <col min="7431" max="7431" width="17.625" style="3" customWidth="1"/>
    <col min="7432" max="7432" width="9" style="3"/>
    <col min="7433" max="7433" width="22" style="3" customWidth="1"/>
    <col min="7434" max="7434" width="22.625" style="3" customWidth="1"/>
    <col min="7435" max="7435" width="14.875" style="3" customWidth="1"/>
    <col min="7436" max="7436" width="10.625" style="3" customWidth="1"/>
    <col min="7437" max="7437" width="9.25" style="3" customWidth="1"/>
    <col min="7438" max="7438" width="11.125" style="3" customWidth="1"/>
    <col min="7439" max="7439" width="11.875" style="3" customWidth="1"/>
    <col min="7440" max="7440" width="15.625" style="3" customWidth="1"/>
    <col min="7441" max="7442" width="15.875" style="3" customWidth="1"/>
    <col min="7443" max="7443" width="20.75" style="3" customWidth="1"/>
    <col min="7444" max="7444" width="18.375" style="3" customWidth="1"/>
    <col min="7445" max="7445" width="29" style="3" customWidth="1"/>
    <col min="7446" max="7668" width="9" style="3"/>
    <col min="7669" max="7669" width="11.375" style="3" customWidth="1"/>
    <col min="7670" max="7670" width="39.375" style="3" customWidth="1"/>
    <col min="7671" max="7671" width="11.875" style="3" customWidth="1"/>
    <col min="7672" max="7672" width="10.125" style="3" customWidth="1"/>
    <col min="7673" max="7673" width="10.5" style="3" customWidth="1"/>
    <col min="7674" max="7674" width="10.625" style="3" customWidth="1"/>
    <col min="7675" max="7675" width="17.875" style="3" customWidth="1"/>
    <col min="7676" max="7676" width="15.375" style="3" customWidth="1"/>
    <col min="7677" max="7677" width="18.625" style="3" customWidth="1"/>
    <col min="7678" max="7678" width="14.5" style="3" customWidth="1"/>
    <col min="7679" max="7679" width="17.375" style="3" customWidth="1"/>
    <col min="7680" max="7680" width="15.125" style="3" customWidth="1"/>
    <col min="7681" max="7681" width="18.5" style="3" customWidth="1"/>
    <col min="7682" max="7682" width="17" style="3" customWidth="1"/>
    <col min="7683" max="7683" width="17.625" style="3" customWidth="1"/>
    <col min="7684" max="7684" width="17" style="3" customWidth="1"/>
    <col min="7685" max="7685" width="17.625" style="3" customWidth="1"/>
    <col min="7686" max="7686" width="17" style="3" customWidth="1"/>
    <col min="7687" max="7687" width="17.625" style="3" customWidth="1"/>
    <col min="7688" max="7688" width="9" style="3"/>
    <col min="7689" max="7689" width="22" style="3" customWidth="1"/>
    <col min="7690" max="7690" width="22.625" style="3" customWidth="1"/>
    <col min="7691" max="7691" width="14.875" style="3" customWidth="1"/>
    <col min="7692" max="7692" width="10.625" style="3" customWidth="1"/>
    <col min="7693" max="7693" width="9.25" style="3" customWidth="1"/>
    <col min="7694" max="7694" width="11.125" style="3" customWidth="1"/>
    <col min="7695" max="7695" width="11.875" style="3" customWidth="1"/>
    <col min="7696" max="7696" width="15.625" style="3" customWidth="1"/>
    <col min="7697" max="7698" width="15.875" style="3" customWidth="1"/>
    <col min="7699" max="7699" width="20.75" style="3" customWidth="1"/>
    <col min="7700" max="7700" width="18.375" style="3" customWidth="1"/>
    <col min="7701" max="7701" width="29" style="3" customWidth="1"/>
    <col min="7702" max="7924" width="9" style="3"/>
    <col min="7925" max="7925" width="11.375" style="3" customWidth="1"/>
    <col min="7926" max="7926" width="39.375" style="3" customWidth="1"/>
    <col min="7927" max="7927" width="11.875" style="3" customWidth="1"/>
    <col min="7928" max="7928" width="10.125" style="3" customWidth="1"/>
    <col min="7929" max="7929" width="10.5" style="3" customWidth="1"/>
    <col min="7930" max="7930" width="10.625" style="3" customWidth="1"/>
    <col min="7931" max="7931" width="17.875" style="3" customWidth="1"/>
    <col min="7932" max="7932" width="15.375" style="3" customWidth="1"/>
    <col min="7933" max="7933" width="18.625" style="3" customWidth="1"/>
    <col min="7934" max="7934" width="14.5" style="3" customWidth="1"/>
    <col min="7935" max="7935" width="17.375" style="3" customWidth="1"/>
    <col min="7936" max="7936" width="15.125" style="3" customWidth="1"/>
    <col min="7937" max="7937" width="18.5" style="3" customWidth="1"/>
    <col min="7938" max="7938" width="17" style="3" customWidth="1"/>
    <col min="7939" max="7939" width="17.625" style="3" customWidth="1"/>
    <col min="7940" max="7940" width="17" style="3" customWidth="1"/>
    <col min="7941" max="7941" width="17.625" style="3" customWidth="1"/>
    <col min="7942" max="7942" width="17" style="3" customWidth="1"/>
    <col min="7943" max="7943" width="17.625" style="3" customWidth="1"/>
    <col min="7944" max="7944" width="9" style="3"/>
    <col min="7945" max="7945" width="22" style="3" customWidth="1"/>
    <col min="7946" max="7946" width="22.625" style="3" customWidth="1"/>
    <col min="7947" max="7947" width="14.875" style="3" customWidth="1"/>
    <col min="7948" max="7948" width="10.625" style="3" customWidth="1"/>
    <col min="7949" max="7949" width="9.25" style="3" customWidth="1"/>
    <col min="7950" max="7950" width="11.125" style="3" customWidth="1"/>
    <col min="7951" max="7951" width="11.875" style="3" customWidth="1"/>
    <col min="7952" max="7952" width="15.625" style="3" customWidth="1"/>
    <col min="7953" max="7954" width="15.875" style="3" customWidth="1"/>
    <col min="7955" max="7955" width="20.75" style="3" customWidth="1"/>
    <col min="7956" max="7956" width="18.375" style="3" customWidth="1"/>
    <col min="7957" max="7957" width="29" style="3" customWidth="1"/>
    <col min="7958" max="8180" width="9" style="3"/>
    <col min="8181" max="8181" width="11.375" style="3" customWidth="1"/>
    <col min="8182" max="8182" width="39.375" style="3" customWidth="1"/>
    <col min="8183" max="8183" width="11.875" style="3" customWidth="1"/>
    <col min="8184" max="8184" width="10.125" style="3" customWidth="1"/>
    <col min="8185" max="8185" width="10.5" style="3" customWidth="1"/>
    <col min="8186" max="8186" width="10.625" style="3" customWidth="1"/>
    <col min="8187" max="8187" width="17.875" style="3" customWidth="1"/>
    <col min="8188" max="8188" width="15.375" style="3" customWidth="1"/>
    <col min="8189" max="8189" width="18.625" style="3" customWidth="1"/>
    <col min="8190" max="8190" width="14.5" style="3" customWidth="1"/>
    <col min="8191" max="8191" width="17.375" style="3" customWidth="1"/>
    <col min="8192" max="8192" width="15.125" style="3" customWidth="1"/>
    <col min="8193" max="8193" width="18.5" style="3" customWidth="1"/>
    <col min="8194" max="8194" width="17" style="3" customWidth="1"/>
    <col min="8195" max="8195" width="17.625" style="3" customWidth="1"/>
    <col min="8196" max="8196" width="17" style="3" customWidth="1"/>
    <col min="8197" max="8197" width="17.625" style="3" customWidth="1"/>
    <col min="8198" max="8198" width="17" style="3" customWidth="1"/>
    <col min="8199" max="8199" width="17.625" style="3" customWidth="1"/>
    <col min="8200" max="8200" width="9" style="3"/>
    <col min="8201" max="8201" width="22" style="3" customWidth="1"/>
    <col min="8202" max="8202" width="22.625" style="3" customWidth="1"/>
    <col min="8203" max="8203" width="14.875" style="3" customWidth="1"/>
    <col min="8204" max="8204" width="10.625" style="3" customWidth="1"/>
    <col min="8205" max="8205" width="9.25" style="3" customWidth="1"/>
    <col min="8206" max="8206" width="11.125" style="3" customWidth="1"/>
    <col min="8207" max="8207" width="11.875" style="3" customWidth="1"/>
    <col min="8208" max="8208" width="15.625" style="3" customWidth="1"/>
    <col min="8209" max="8210" width="15.875" style="3" customWidth="1"/>
    <col min="8211" max="8211" width="20.75" style="3" customWidth="1"/>
    <col min="8212" max="8212" width="18.375" style="3" customWidth="1"/>
    <col min="8213" max="8213" width="29" style="3" customWidth="1"/>
    <col min="8214" max="8436" width="9" style="3"/>
    <col min="8437" max="8437" width="11.375" style="3" customWidth="1"/>
    <col min="8438" max="8438" width="39.375" style="3" customWidth="1"/>
    <col min="8439" max="8439" width="11.875" style="3" customWidth="1"/>
    <col min="8440" max="8440" width="10.125" style="3" customWidth="1"/>
    <col min="8441" max="8441" width="10.5" style="3" customWidth="1"/>
    <col min="8442" max="8442" width="10.625" style="3" customWidth="1"/>
    <col min="8443" max="8443" width="17.875" style="3" customWidth="1"/>
    <col min="8444" max="8444" width="15.375" style="3" customWidth="1"/>
    <col min="8445" max="8445" width="18.625" style="3" customWidth="1"/>
    <col min="8446" max="8446" width="14.5" style="3" customWidth="1"/>
    <col min="8447" max="8447" width="17.375" style="3" customWidth="1"/>
    <col min="8448" max="8448" width="15.125" style="3" customWidth="1"/>
    <col min="8449" max="8449" width="18.5" style="3" customWidth="1"/>
    <col min="8450" max="8450" width="17" style="3" customWidth="1"/>
    <col min="8451" max="8451" width="17.625" style="3" customWidth="1"/>
    <col min="8452" max="8452" width="17" style="3" customWidth="1"/>
    <col min="8453" max="8453" width="17.625" style="3" customWidth="1"/>
    <col min="8454" max="8454" width="17" style="3" customWidth="1"/>
    <col min="8455" max="8455" width="17.625" style="3" customWidth="1"/>
    <col min="8456" max="8456" width="9" style="3"/>
    <col min="8457" max="8457" width="22" style="3" customWidth="1"/>
    <col min="8458" max="8458" width="22.625" style="3" customWidth="1"/>
    <col min="8459" max="8459" width="14.875" style="3" customWidth="1"/>
    <col min="8460" max="8460" width="10.625" style="3" customWidth="1"/>
    <col min="8461" max="8461" width="9.25" style="3" customWidth="1"/>
    <col min="8462" max="8462" width="11.125" style="3" customWidth="1"/>
    <col min="8463" max="8463" width="11.875" style="3" customWidth="1"/>
    <col min="8464" max="8464" width="15.625" style="3" customWidth="1"/>
    <col min="8465" max="8466" width="15.875" style="3" customWidth="1"/>
    <col min="8467" max="8467" width="20.75" style="3" customWidth="1"/>
    <col min="8468" max="8468" width="18.375" style="3" customWidth="1"/>
    <col min="8469" max="8469" width="29" style="3" customWidth="1"/>
    <col min="8470" max="8692" width="9" style="3"/>
    <col min="8693" max="8693" width="11.375" style="3" customWidth="1"/>
    <col min="8694" max="8694" width="39.375" style="3" customWidth="1"/>
    <col min="8695" max="8695" width="11.875" style="3" customWidth="1"/>
    <col min="8696" max="8696" width="10.125" style="3" customWidth="1"/>
    <col min="8697" max="8697" width="10.5" style="3" customWidth="1"/>
    <col min="8698" max="8698" width="10.625" style="3" customWidth="1"/>
    <col min="8699" max="8699" width="17.875" style="3" customWidth="1"/>
    <col min="8700" max="8700" width="15.375" style="3" customWidth="1"/>
    <col min="8701" max="8701" width="18.625" style="3" customWidth="1"/>
    <col min="8702" max="8702" width="14.5" style="3" customWidth="1"/>
    <col min="8703" max="8703" width="17.375" style="3" customWidth="1"/>
    <col min="8704" max="8704" width="15.125" style="3" customWidth="1"/>
    <col min="8705" max="8705" width="18.5" style="3" customWidth="1"/>
    <col min="8706" max="8706" width="17" style="3" customWidth="1"/>
    <col min="8707" max="8707" width="17.625" style="3" customWidth="1"/>
    <col min="8708" max="8708" width="17" style="3" customWidth="1"/>
    <col min="8709" max="8709" width="17.625" style="3" customWidth="1"/>
    <col min="8710" max="8710" width="17" style="3" customWidth="1"/>
    <col min="8711" max="8711" width="17.625" style="3" customWidth="1"/>
    <col min="8712" max="8712" width="9" style="3"/>
    <col min="8713" max="8713" width="22" style="3" customWidth="1"/>
    <col min="8714" max="8714" width="22.625" style="3" customWidth="1"/>
    <col min="8715" max="8715" width="14.875" style="3" customWidth="1"/>
    <col min="8716" max="8716" width="10.625" style="3" customWidth="1"/>
    <col min="8717" max="8717" width="9.25" style="3" customWidth="1"/>
    <col min="8718" max="8718" width="11.125" style="3" customWidth="1"/>
    <col min="8719" max="8719" width="11.875" style="3" customWidth="1"/>
    <col min="8720" max="8720" width="15.625" style="3" customWidth="1"/>
    <col min="8721" max="8722" width="15.875" style="3" customWidth="1"/>
    <col min="8723" max="8723" width="20.75" style="3" customWidth="1"/>
    <col min="8724" max="8724" width="18.375" style="3" customWidth="1"/>
    <col min="8725" max="8725" width="29" style="3" customWidth="1"/>
    <col min="8726" max="8948" width="9" style="3"/>
    <col min="8949" max="8949" width="11.375" style="3" customWidth="1"/>
    <col min="8950" max="8950" width="39.375" style="3" customWidth="1"/>
    <col min="8951" max="8951" width="11.875" style="3" customWidth="1"/>
    <col min="8952" max="8952" width="10.125" style="3" customWidth="1"/>
    <col min="8953" max="8953" width="10.5" style="3" customWidth="1"/>
    <col min="8954" max="8954" width="10.625" style="3" customWidth="1"/>
    <col min="8955" max="8955" width="17.875" style="3" customWidth="1"/>
    <col min="8956" max="8956" width="15.375" style="3" customWidth="1"/>
    <col min="8957" max="8957" width="18.625" style="3" customWidth="1"/>
    <col min="8958" max="8958" width="14.5" style="3" customWidth="1"/>
    <col min="8959" max="8959" width="17.375" style="3" customWidth="1"/>
    <col min="8960" max="8960" width="15.125" style="3" customWidth="1"/>
    <col min="8961" max="8961" width="18.5" style="3" customWidth="1"/>
    <col min="8962" max="8962" width="17" style="3" customWidth="1"/>
    <col min="8963" max="8963" width="17.625" style="3" customWidth="1"/>
    <col min="8964" max="8964" width="17" style="3" customWidth="1"/>
    <col min="8965" max="8965" width="17.625" style="3" customWidth="1"/>
    <col min="8966" max="8966" width="17" style="3" customWidth="1"/>
    <col min="8967" max="8967" width="17.625" style="3" customWidth="1"/>
    <col min="8968" max="8968" width="9" style="3"/>
    <col min="8969" max="8969" width="22" style="3" customWidth="1"/>
    <col min="8970" max="8970" width="22.625" style="3" customWidth="1"/>
    <col min="8971" max="8971" width="14.875" style="3" customWidth="1"/>
    <col min="8972" max="8972" width="10.625" style="3" customWidth="1"/>
    <col min="8973" max="8973" width="9.25" style="3" customWidth="1"/>
    <col min="8974" max="8974" width="11.125" style="3" customWidth="1"/>
    <col min="8975" max="8975" width="11.875" style="3" customWidth="1"/>
    <col min="8976" max="8976" width="15.625" style="3" customWidth="1"/>
    <col min="8977" max="8978" width="15.875" style="3" customWidth="1"/>
    <col min="8979" max="8979" width="20.75" style="3" customWidth="1"/>
    <col min="8980" max="8980" width="18.375" style="3" customWidth="1"/>
    <col min="8981" max="8981" width="29" style="3" customWidth="1"/>
    <col min="8982" max="9204" width="9" style="3"/>
    <col min="9205" max="9205" width="11.375" style="3" customWidth="1"/>
    <col min="9206" max="9206" width="39.375" style="3" customWidth="1"/>
    <col min="9207" max="9207" width="11.875" style="3" customWidth="1"/>
    <col min="9208" max="9208" width="10.125" style="3" customWidth="1"/>
    <col min="9209" max="9209" width="10.5" style="3" customWidth="1"/>
    <col min="9210" max="9210" width="10.625" style="3" customWidth="1"/>
    <col min="9211" max="9211" width="17.875" style="3" customWidth="1"/>
    <col min="9212" max="9212" width="15.375" style="3" customWidth="1"/>
    <col min="9213" max="9213" width="18.625" style="3" customWidth="1"/>
    <col min="9214" max="9214" width="14.5" style="3" customWidth="1"/>
    <col min="9215" max="9215" width="17.375" style="3" customWidth="1"/>
    <col min="9216" max="9216" width="15.125" style="3" customWidth="1"/>
    <col min="9217" max="9217" width="18.5" style="3" customWidth="1"/>
    <col min="9218" max="9218" width="17" style="3" customWidth="1"/>
    <col min="9219" max="9219" width="17.625" style="3" customWidth="1"/>
    <col min="9220" max="9220" width="17" style="3" customWidth="1"/>
    <col min="9221" max="9221" width="17.625" style="3" customWidth="1"/>
    <col min="9222" max="9222" width="17" style="3" customWidth="1"/>
    <col min="9223" max="9223" width="17.625" style="3" customWidth="1"/>
    <col min="9224" max="9224" width="9" style="3"/>
    <col min="9225" max="9225" width="22" style="3" customWidth="1"/>
    <col min="9226" max="9226" width="22.625" style="3" customWidth="1"/>
    <col min="9227" max="9227" width="14.875" style="3" customWidth="1"/>
    <col min="9228" max="9228" width="10.625" style="3" customWidth="1"/>
    <col min="9229" max="9229" width="9.25" style="3" customWidth="1"/>
    <col min="9230" max="9230" width="11.125" style="3" customWidth="1"/>
    <col min="9231" max="9231" width="11.875" style="3" customWidth="1"/>
    <col min="9232" max="9232" width="15.625" style="3" customWidth="1"/>
    <col min="9233" max="9234" width="15.875" style="3" customWidth="1"/>
    <col min="9235" max="9235" width="20.75" style="3" customWidth="1"/>
    <col min="9236" max="9236" width="18.375" style="3" customWidth="1"/>
    <col min="9237" max="9237" width="29" style="3" customWidth="1"/>
    <col min="9238" max="9460" width="9" style="3"/>
    <col min="9461" max="9461" width="11.375" style="3" customWidth="1"/>
    <col min="9462" max="9462" width="39.375" style="3" customWidth="1"/>
    <col min="9463" max="9463" width="11.875" style="3" customWidth="1"/>
    <col min="9464" max="9464" width="10.125" style="3" customWidth="1"/>
    <col min="9465" max="9465" width="10.5" style="3" customWidth="1"/>
    <col min="9466" max="9466" width="10.625" style="3" customWidth="1"/>
    <col min="9467" max="9467" width="17.875" style="3" customWidth="1"/>
    <col min="9468" max="9468" width="15.375" style="3" customWidth="1"/>
    <col min="9469" max="9469" width="18.625" style="3" customWidth="1"/>
    <col min="9470" max="9470" width="14.5" style="3" customWidth="1"/>
    <col min="9471" max="9471" width="17.375" style="3" customWidth="1"/>
    <col min="9472" max="9472" width="15.125" style="3" customWidth="1"/>
    <col min="9473" max="9473" width="18.5" style="3" customWidth="1"/>
    <col min="9474" max="9474" width="17" style="3" customWidth="1"/>
    <col min="9475" max="9475" width="17.625" style="3" customWidth="1"/>
    <col min="9476" max="9476" width="17" style="3" customWidth="1"/>
    <col min="9477" max="9477" width="17.625" style="3" customWidth="1"/>
    <col min="9478" max="9478" width="17" style="3" customWidth="1"/>
    <col min="9479" max="9479" width="17.625" style="3" customWidth="1"/>
    <col min="9480" max="9480" width="9" style="3"/>
    <col min="9481" max="9481" width="22" style="3" customWidth="1"/>
    <col min="9482" max="9482" width="22.625" style="3" customWidth="1"/>
    <col min="9483" max="9483" width="14.875" style="3" customWidth="1"/>
    <col min="9484" max="9484" width="10.625" style="3" customWidth="1"/>
    <col min="9485" max="9485" width="9.25" style="3" customWidth="1"/>
    <col min="9486" max="9486" width="11.125" style="3" customWidth="1"/>
    <col min="9487" max="9487" width="11.875" style="3" customWidth="1"/>
    <col min="9488" max="9488" width="15.625" style="3" customWidth="1"/>
    <col min="9489" max="9490" width="15.875" style="3" customWidth="1"/>
    <col min="9491" max="9491" width="20.75" style="3" customWidth="1"/>
    <col min="9492" max="9492" width="18.375" style="3" customWidth="1"/>
    <col min="9493" max="9493" width="29" style="3" customWidth="1"/>
    <col min="9494" max="9716" width="9" style="3"/>
    <col min="9717" max="9717" width="11.375" style="3" customWidth="1"/>
    <col min="9718" max="9718" width="39.375" style="3" customWidth="1"/>
    <col min="9719" max="9719" width="11.875" style="3" customWidth="1"/>
    <col min="9720" max="9720" width="10.125" style="3" customWidth="1"/>
    <col min="9721" max="9721" width="10.5" style="3" customWidth="1"/>
    <col min="9722" max="9722" width="10.625" style="3" customWidth="1"/>
    <col min="9723" max="9723" width="17.875" style="3" customWidth="1"/>
    <col min="9724" max="9724" width="15.375" style="3" customWidth="1"/>
    <col min="9725" max="9725" width="18.625" style="3" customWidth="1"/>
    <col min="9726" max="9726" width="14.5" style="3" customWidth="1"/>
    <col min="9727" max="9727" width="17.375" style="3" customWidth="1"/>
    <col min="9728" max="9728" width="15.125" style="3" customWidth="1"/>
    <col min="9729" max="9729" width="18.5" style="3" customWidth="1"/>
    <col min="9730" max="9730" width="17" style="3" customWidth="1"/>
    <col min="9731" max="9731" width="17.625" style="3" customWidth="1"/>
    <col min="9732" max="9732" width="17" style="3" customWidth="1"/>
    <col min="9733" max="9733" width="17.625" style="3" customWidth="1"/>
    <col min="9734" max="9734" width="17" style="3" customWidth="1"/>
    <col min="9735" max="9735" width="17.625" style="3" customWidth="1"/>
    <col min="9736" max="9736" width="9" style="3"/>
    <col min="9737" max="9737" width="22" style="3" customWidth="1"/>
    <col min="9738" max="9738" width="22.625" style="3" customWidth="1"/>
    <col min="9739" max="9739" width="14.875" style="3" customWidth="1"/>
    <col min="9740" max="9740" width="10.625" style="3" customWidth="1"/>
    <col min="9741" max="9741" width="9.25" style="3" customWidth="1"/>
    <col min="9742" max="9742" width="11.125" style="3" customWidth="1"/>
    <col min="9743" max="9743" width="11.875" style="3" customWidth="1"/>
    <col min="9744" max="9744" width="15.625" style="3" customWidth="1"/>
    <col min="9745" max="9746" width="15.875" style="3" customWidth="1"/>
    <col min="9747" max="9747" width="20.75" style="3" customWidth="1"/>
    <col min="9748" max="9748" width="18.375" style="3" customWidth="1"/>
    <col min="9749" max="9749" width="29" style="3" customWidth="1"/>
    <col min="9750" max="9972" width="9" style="3"/>
    <col min="9973" max="9973" width="11.375" style="3" customWidth="1"/>
    <col min="9974" max="9974" width="39.375" style="3" customWidth="1"/>
    <col min="9975" max="9975" width="11.875" style="3" customWidth="1"/>
    <col min="9976" max="9976" width="10.125" style="3" customWidth="1"/>
    <col min="9977" max="9977" width="10.5" style="3" customWidth="1"/>
    <col min="9978" max="9978" width="10.625" style="3" customWidth="1"/>
    <col min="9979" max="9979" width="17.875" style="3" customWidth="1"/>
    <col min="9980" max="9980" width="15.375" style="3" customWidth="1"/>
    <col min="9981" max="9981" width="18.625" style="3" customWidth="1"/>
    <col min="9982" max="9982" width="14.5" style="3" customWidth="1"/>
    <col min="9983" max="9983" width="17.375" style="3" customWidth="1"/>
    <col min="9984" max="9984" width="15.125" style="3" customWidth="1"/>
    <col min="9985" max="9985" width="18.5" style="3" customWidth="1"/>
    <col min="9986" max="9986" width="17" style="3" customWidth="1"/>
    <col min="9987" max="9987" width="17.625" style="3" customWidth="1"/>
    <col min="9988" max="9988" width="17" style="3" customWidth="1"/>
    <col min="9989" max="9989" width="17.625" style="3" customWidth="1"/>
    <col min="9990" max="9990" width="17" style="3" customWidth="1"/>
    <col min="9991" max="9991" width="17.625" style="3" customWidth="1"/>
    <col min="9992" max="9992" width="9" style="3"/>
    <col min="9993" max="9993" width="22" style="3" customWidth="1"/>
    <col min="9994" max="9994" width="22.625" style="3" customWidth="1"/>
    <col min="9995" max="9995" width="14.875" style="3" customWidth="1"/>
    <col min="9996" max="9996" width="10.625" style="3" customWidth="1"/>
    <col min="9997" max="9997" width="9.25" style="3" customWidth="1"/>
    <col min="9998" max="9998" width="11.125" style="3" customWidth="1"/>
    <col min="9999" max="9999" width="11.875" style="3" customWidth="1"/>
    <col min="10000" max="10000" width="15.625" style="3" customWidth="1"/>
    <col min="10001" max="10002" width="15.875" style="3" customWidth="1"/>
    <col min="10003" max="10003" width="20.75" style="3" customWidth="1"/>
    <col min="10004" max="10004" width="18.375" style="3" customWidth="1"/>
    <col min="10005" max="10005" width="29" style="3" customWidth="1"/>
    <col min="10006" max="10228" width="9" style="3"/>
    <col min="10229" max="10229" width="11.375" style="3" customWidth="1"/>
    <col min="10230" max="10230" width="39.375" style="3" customWidth="1"/>
    <col min="10231" max="10231" width="11.875" style="3" customWidth="1"/>
    <col min="10232" max="10232" width="10.125" style="3" customWidth="1"/>
    <col min="10233" max="10233" width="10.5" style="3" customWidth="1"/>
    <col min="10234" max="10234" width="10.625" style="3" customWidth="1"/>
    <col min="10235" max="10235" width="17.875" style="3" customWidth="1"/>
    <col min="10236" max="10236" width="15.375" style="3" customWidth="1"/>
    <col min="10237" max="10237" width="18.625" style="3" customWidth="1"/>
    <col min="10238" max="10238" width="14.5" style="3" customWidth="1"/>
    <col min="10239" max="10239" width="17.375" style="3" customWidth="1"/>
    <col min="10240" max="10240" width="15.125" style="3" customWidth="1"/>
    <col min="10241" max="10241" width="18.5" style="3" customWidth="1"/>
    <col min="10242" max="10242" width="17" style="3" customWidth="1"/>
    <col min="10243" max="10243" width="17.625" style="3" customWidth="1"/>
    <col min="10244" max="10244" width="17" style="3" customWidth="1"/>
    <col min="10245" max="10245" width="17.625" style="3" customWidth="1"/>
    <col min="10246" max="10246" width="17" style="3" customWidth="1"/>
    <col min="10247" max="10247" width="17.625" style="3" customWidth="1"/>
    <col min="10248" max="10248" width="9" style="3"/>
    <col min="10249" max="10249" width="22" style="3" customWidth="1"/>
    <col min="10250" max="10250" width="22.625" style="3" customWidth="1"/>
    <col min="10251" max="10251" width="14.875" style="3" customWidth="1"/>
    <col min="10252" max="10252" width="10.625" style="3" customWidth="1"/>
    <col min="10253" max="10253" width="9.25" style="3" customWidth="1"/>
    <col min="10254" max="10254" width="11.125" style="3" customWidth="1"/>
    <col min="10255" max="10255" width="11.875" style="3" customWidth="1"/>
    <col min="10256" max="10256" width="15.625" style="3" customWidth="1"/>
    <col min="10257" max="10258" width="15.875" style="3" customWidth="1"/>
    <col min="10259" max="10259" width="20.75" style="3" customWidth="1"/>
    <col min="10260" max="10260" width="18.375" style="3" customWidth="1"/>
    <col min="10261" max="10261" width="29" style="3" customWidth="1"/>
    <col min="10262" max="10484" width="9" style="3"/>
    <col min="10485" max="10485" width="11.375" style="3" customWidth="1"/>
    <col min="10486" max="10486" width="39.375" style="3" customWidth="1"/>
    <col min="10487" max="10487" width="11.875" style="3" customWidth="1"/>
    <col min="10488" max="10488" width="10.125" style="3" customWidth="1"/>
    <col min="10489" max="10489" width="10.5" style="3" customWidth="1"/>
    <col min="10490" max="10490" width="10.625" style="3" customWidth="1"/>
    <col min="10491" max="10491" width="17.875" style="3" customWidth="1"/>
    <col min="10492" max="10492" width="15.375" style="3" customWidth="1"/>
    <col min="10493" max="10493" width="18.625" style="3" customWidth="1"/>
    <col min="10494" max="10494" width="14.5" style="3" customWidth="1"/>
    <col min="10495" max="10495" width="17.375" style="3" customWidth="1"/>
    <col min="10496" max="10496" width="15.125" style="3" customWidth="1"/>
    <col min="10497" max="10497" width="18.5" style="3" customWidth="1"/>
    <col min="10498" max="10498" width="17" style="3" customWidth="1"/>
    <col min="10499" max="10499" width="17.625" style="3" customWidth="1"/>
    <col min="10500" max="10500" width="17" style="3" customWidth="1"/>
    <col min="10501" max="10501" width="17.625" style="3" customWidth="1"/>
    <col min="10502" max="10502" width="17" style="3" customWidth="1"/>
    <col min="10503" max="10503" width="17.625" style="3" customWidth="1"/>
    <col min="10504" max="10504" width="9" style="3"/>
    <col min="10505" max="10505" width="22" style="3" customWidth="1"/>
    <col min="10506" max="10506" width="22.625" style="3" customWidth="1"/>
    <col min="10507" max="10507" width="14.875" style="3" customWidth="1"/>
    <col min="10508" max="10508" width="10.625" style="3" customWidth="1"/>
    <col min="10509" max="10509" width="9.25" style="3" customWidth="1"/>
    <col min="10510" max="10510" width="11.125" style="3" customWidth="1"/>
    <col min="10511" max="10511" width="11.875" style="3" customWidth="1"/>
    <col min="10512" max="10512" width="15.625" style="3" customWidth="1"/>
    <col min="10513" max="10514" width="15.875" style="3" customWidth="1"/>
    <col min="10515" max="10515" width="20.75" style="3" customWidth="1"/>
    <col min="10516" max="10516" width="18.375" style="3" customWidth="1"/>
    <col min="10517" max="10517" width="29" style="3" customWidth="1"/>
    <col min="10518" max="10740" width="9" style="3"/>
    <col min="10741" max="10741" width="11.375" style="3" customWidth="1"/>
    <col min="10742" max="10742" width="39.375" style="3" customWidth="1"/>
    <col min="10743" max="10743" width="11.875" style="3" customWidth="1"/>
    <col min="10744" max="10744" width="10.125" style="3" customWidth="1"/>
    <col min="10745" max="10745" width="10.5" style="3" customWidth="1"/>
    <col min="10746" max="10746" width="10.625" style="3" customWidth="1"/>
    <col min="10747" max="10747" width="17.875" style="3" customWidth="1"/>
    <col min="10748" max="10748" width="15.375" style="3" customWidth="1"/>
    <col min="10749" max="10749" width="18.625" style="3" customWidth="1"/>
    <col min="10750" max="10750" width="14.5" style="3" customWidth="1"/>
    <col min="10751" max="10751" width="17.375" style="3" customWidth="1"/>
    <col min="10752" max="10752" width="15.125" style="3" customWidth="1"/>
    <col min="10753" max="10753" width="18.5" style="3" customWidth="1"/>
    <col min="10754" max="10754" width="17" style="3" customWidth="1"/>
    <col min="10755" max="10755" width="17.625" style="3" customWidth="1"/>
    <col min="10756" max="10756" width="17" style="3" customWidth="1"/>
    <col min="10757" max="10757" width="17.625" style="3" customWidth="1"/>
    <col min="10758" max="10758" width="17" style="3" customWidth="1"/>
    <col min="10759" max="10759" width="17.625" style="3" customWidth="1"/>
    <col min="10760" max="10760" width="9" style="3"/>
    <col min="10761" max="10761" width="22" style="3" customWidth="1"/>
    <col min="10762" max="10762" width="22.625" style="3" customWidth="1"/>
    <col min="10763" max="10763" width="14.875" style="3" customWidth="1"/>
    <col min="10764" max="10764" width="10.625" style="3" customWidth="1"/>
    <col min="10765" max="10765" width="9.25" style="3" customWidth="1"/>
    <col min="10766" max="10766" width="11.125" style="3" customWidth="1"/>
    <col min="10767" max="10767" width="11.875" style="3" customWidth="1"/>
    <col min="10768" max="10768" width="15.625" style="3" customWidth="1"/>
    <col min="10769" max="10770" width="15.875" style="3" customWidth="1"/>
    <col min="10771" max="10771" width="20.75" style="3" customWidth="1"/>
    <col min="10772" max="10772" width="18.375" style="3" customWidth="1"/>
    <col min="10773" max="10773" width="29" style="3" customWidth="1"/>
    <col min="10774" max="10996" width="9" style="3"/>
    <col min="10997" max="10997" width="11.375" style="3" customWidth="1"/>
    <col min="10998" max="10998" width="39.375" style="3" customWidth="1"/>
    <col min="10999" max="10999" width="11.875" style="3" customWidth="1"/>
    <col min="11000" max="11000" width="10.125" style="3" customWidth="1"/>
    <col min="11001" max="11001" width="10.5" style="3" customWidth="1"/>
    <col min="11002" max="11002" width="10.625" style="3" customWidth="1"/>
    <col min="11003" max="11003" width="17.875" style="3" customWidth="1"/>
    <col min="11004" max="11004" width="15.375" style="3" customWidth="1"/>
    <col min="11005" max="11005" width="18.625" style="3" customWidth="1"/>
    <col min="11006" max="11006" width="14.5" style="3" customWidth="1"/>
    <col min="11007" max="11007" width="17.375" style="3" customWidth="1"/>
    <col min="11008" max="11008" width="15.125" style="3" customWidth="1"/>
    <col min="11009" max="11009" width="18.5" style="3" customWidth="1"/>
    <col min="11010" max="11010" width="17" style="3" customWidth="1"/>
    <col min="11011" max="11011" width="17.625" style="3" customWidth="1"/>
    <col min="11012" max="11012" width="17" style="3" customWidth="1"/>
    <col min="11013" max="11013" width="17.625" style="3" customWidth="1"/>
    <col min="11014" max="11014" width="17" style="3" customWidth="1"/>
    <col min="11015" max="11015" width="17.625" style="3" customWidth="1"/>
    <col min="11016" max="11016" width="9" style="3"/>
    <col min="11017" max="11017" width="22" style="3" customWidth="1"/>
    <col min="11018" max="11018" width="22.625" style="3" customWidth="1"/>
    <col min="11019" max="11019" width="14.875" style="3" customWidth="1"/>
    <col min="11020" max="11020" width="10.625" style="3" customWidth="1"/>
    <col min="11021" max="11021" width="9.25" style="3" customWidth="1"/>
    <col min="11022" max="11022" width="11.125" style="3" customWidth="1"/>
    <col min="11023" max="11023" width="11.875" style="3" customWidth="1"/>
    <col min="11024" max="11024" width="15.625" style="3" customWidth="1"/>
    <col min="11025" max="11026" width="15.875" style="3" customWidth="1"/>
    <col min="11027" max="11027" width="20.75" style="3" customWidth="1"/>
    <col min="11028" max="11028" width="18.375" style="3" customWidth="1"/>
    <col min="11029" max="11029" width="29" style="3" customWidth="1"/>
    <col min="11030" max="11252" width="9" style="3"/>
    <col min="11253" max="11253" width="11.375" style="3" customWidth="1"/>
    <col min="11254" max="11254" width="39.375" style="3" customWidth="1"/>
    <col min="11255" max="11255" width="11.875" style="3" customWidth="1"/>
    <col min="11256" max="11256" width="10.125" style="3" customWidth="1"/>
    <col min="11257" max="11257" width="10.5" style="3" customWidth="1"/>
    <col min="11258" max="11258" width="10.625" style="3" customWidth="1"/>
    <col min="11259" max="11259" width="17.875" style="3" customWidth="1"/>
    <col min="11260" max="11260" width="15.375" style="3" customWidth="1"/>
    <col min="11261" max="11261" width="18.625" style="3" customWidth="1"/>
    <col min="11262" max="11262" width="14.5" style="3" customWidth="1"/>
    <col min="11263" max="11263" width="17.375" style="3" customWidth="1"/>
    <col min="11264" max="11264" width="15.125" style="3" customWidth="1"/>
    <col min="11265" max="11265" width="18.5" style="3" customWidth="1"/>
    <col min="11266" max="11266" width="17" style="3" customWidth="1"/>
    <col min="11267" max="11267" width="17.625" style="3" customWidth="1"/>
    <col min="11268" max="11268" width="17" style="3" customWidth="1"/>
    <col min="11269" max="11269" width="17.625" style="3" customWidth="1"/>
    <col min="11270" max="11270" width="17" style="3" customWidth="1"/>
    <col min="11271" max="11271" width="17.625" style="3" customWidth="1"/>
    <col min="11272" max="11272" width="9" style="3"/>
    <col min="11273" max="11273" width="22" style="3" customWidth="1"/>
    <col min="11274" max="11274" width="22.625" style="3" customWidth="1"/>
    <col min="11275" max="11275" width="14.875" style="3" customWidth="1"/>
    <col min="11276" max="11276" width="10.625" style="3" customWidth="1"/>
    <col min="11277" max="11277" width="9.25" style="3" customWidth="1"/>
    <col min="11278" max="11278" width="11.125" style="3" customWidth="1"/>
    <col min="11279" max="11279" width="11.875" style="3" customWidth="1"/>
    <col min="11280" max="11280" width="15.625" style="3" customWidth="1"/>
    <col min="11281" max="11282" width="15.875" style="3" customWidth="1"/>
    <col min="11283" max="11283" width="20.75" style="3" customWidth="1"/>
    <col min="11284" max="11284" width="18.375" style="3" customWidth="1"/>
    <col min="11285" max="11285" width="29" style="3" customWidth="1"/>
    <col min="11286" max="11508" width="9" style="3"/>
    <col min="11509" max="11509" width="11.375" style="3" customWidth="1"/>
    <col min="11510" max="11510" width="39.375" style="3" customWidth="1"/>
    <col min="11511" max="11511" width="11.875" style="3" customWidth="1"/>
    <col min="11512" max="11512" width="10.125" style="3" customWidth="1"/>
    <col min="11513" max="11513" width="10.5" style="3" customWidth="1"/>
    <col min="11514" max="11514" width="10.625" style="3" customWidth="1"/>
    <col min="11515" max="11515" width="17.875" style="3" customWidth="1"/>
    <col min="11516" max="11516" width="15.375" style="3" customWidth="1"/>
    <col min="11517" max="11517" width="18.625" style="3" customWidth="1"/>
    <col min="11518" max="11518" width="14.5" style="3" customWidth="1"/>
    <col min="11519" max="11519" width="17.375" style="3" customWidth="1"/>
    <col min="11520" max="11520" width="15.125" style="3" customWidth="1"/>
    <col min="11521" max="11521" width="18.5" style="3" customWidth="1"/>
    <col min="11522" max="11522" width="17" style="3" customWidth="1"/>
    <col min="11523" max="11523" width="17.625" style="3" customWidth="1"/>
    <col min="11524" max="11524" width="17" style="3" customWidth="1"/>
    <col min="11525" max="11525" width="17.625" style="3" customWidth="1"/>
    <col min="11526" max="11526" width="17" style="3" customWidth="1"/>
    <col min="11527" max="11527" width="17.625" style="3" customWidth="1"/>
    <col min="11528" max="11528" width="9" style="3"/>
    <col min="11529" max="11529" width="22" style="3" customWidth="1"/>
    <col min="11530" max="11530" width="22.625" style="3" customWidth="1"/>
    <col min="11531" max="11531" width="14.875" style="3" customWidth="1"/>
    <col min="11532" max="11532" width="10.625" style="3" customWidth="1"/>
    <col min="11533" max="11533" width="9.25" style="3" customWidth="1"/>
    <col min="11534" max="11534" width="11.125" style="3" customWidth="1"/>
    <col min="11535" max="11535" width="11.875" style="3" customWidth="1"/>
    <col min="11536" max="11536" width="15.625" style="3" customWidth="1"/>
    <col min="11537" max="11538" width="15.875" style="3" customWidth="1"/>
    <col min="11539" max="11539" width="20.75" style="3" customWidth="1"/>
    <col min="11540" max="11540" width="18.375" style="3" customWidth="1"/>
    <col min="11541" max="11541" width="29" style="3" customWidth="1"/>
    <col min="11542" max="11764" width="9" style="3"/>
    <col min="11765" max="11765" width="11.375" style="3" customWidth="1"/>
    <col min="11766" max="11766" width="39.375" style="3" customWidth="1"/>
    <col min="11767" max="11767" width="11.875" style="3" customWidth="1"/>
    <col min="11768" max="11768" width="10.125" style="3" customWidth="1"/>
    <col min="11769" max="11769" width="10.5" style="3" customWidth="1"/>
    <col min="11770" max="11770" width="10.625" style="3" customWidth="1"/>
    <col min="11771" max="11771" width="17.875" style="3" customWidth="1"/>
    <col min="11772" max="11772" width="15.375" style="3" customWidth="1"/>
    <col min="11773" max="11773" width="18.625" style="3" customWidth="1"/>
    <col min="11774" max="11774" width="14.5" style="3" customWidth="1"/>
    <col min="11775" max="11775" width="17.375" style="3" customWidth="1"/>
    <col min="11776" max="11776" width="15.125" style="3" customWidth="1"/>
    <col min="11777" max="11777" width="18.5" style="3" customWidth="1"/>
    <col min="11778" max="11778" width="17" style="3" customWidth="1"/>
    <col min="11779" max="11779" width="17.625" style="3" customWidth="1"/>
    <col min="11780" max="11780" width="17" style="3" customWidth="1"/>
    <col min="11781" max="11781" width="17.625" style="3" customWidth="1"/>
    <col min="11782" max="11782" width="17" style="3" customWidth="1"/>
    <col min="11783" max="11783" width="17.625" style="3" customWidth="1"/>
    <col min="11784" max="11784" width="9" style="3"/>
    <col min="11785" max="11785" width="22" style="3" customWidth="1"/>
    <col min="11786" max="11786" width="22.625" style="3" customWidth="1"/>
    <col min="11787" max="11787" width="14.875" style="3" customWidth="1"/>
    <col min="11788" max="11788" width="10.625" style="3" customWidth="1"/>
    <col min="11789" max="11789" width="9.25" style="3" customWidth="1"/>
    <col min="11790" max="11790" width="11.125" style="3" customWidth="1"/>
    <col min="11791" max="11791" width="11.875" style="3" customWidth="1"/>
    <col min="11792" max="11792" width="15.625" style="3" customWidth="1"/>
    <col min="11793" max="11794" width="15.875" style="3" customWidth="1"/>
    <col min="11795" max="11795" width="20.75" style="3" customWidth="1"/>
    <col min="11796" max="11796" width="18.375" style="3" customWidth="1"/>
    <col min="11797" max="11797" width="29" style="3" customWidth="1"/>
    <col min="11798" max="12020" width="9" style="3"/>
    <col min="12021" max="12021" width="11.375" style="3" customWidth="1"/>
    <col min="12022" max="12022" width="39.375" style="3" customWidth="1"/>
    <col min="12023" max="12023" width="11.875" style="3" customWidth="1"/>
    <col min="12024" max="12024" width="10.125" style="3" customWidth="1"/>
    <col min="12025" max="12025" width="10.5" style="3" customWidth="1"/>
    <col min="12026" max="12026" width="10.625" style="3" customWidth="1"/>
    <col min="12027" max="12027" width="17.875" style="3" customWidth="1"/>
    <col min="12028" max="12028" width="15.375" style="3" customWidth="1"/>
    <col min="12029" max="12029" width="18.625" style="3" customWidth="1"/>
    <col min="12030" max="12030" width="14.5" style="3" customWidth="1"/>
    <col min="12031" max="12031" width="17.375" style="3" customWidth="1"/>
    <col min="12032" max="12032" width="15.125" style="3" customWidth="1"/>
    <col min="12033" max="12033" width="18.5" style="3" customWidth="1"/>
    <col min="12034" max="12034" width="17" style="3" customWidth="1"/>
    <col min="12035" max="12035" width="17.625" style="3" customWidth="1"/>
    <col min="12036" max="12036" width="17" style="3" customWidth="1"/>
    <col min="12037" max="12037" width="17.625" style="3" customWidth="1"/>
    <col min="12038" max="12038" width="17" style="3" customWidth="1"/>
    <col min="12039" max="12039" width="17.625" style="3" customWidth="1"/>
    <col min="12040" max="12040" width="9" style="3"/>
    <col min="12041" max="12041" width="22" style="3" customWidth="1"/>
    <col min="12042" max="12042" width="22.625" style="3" customWidth="1"/>
    <col min="12043" max="12043" width="14.875" style="3" customWidth="1"/>
    <col min="12044" max="12044" width="10.625" style="3" customWidth="1"/>
    <col min="12045" max="12045" width="9.25" style="3" customWidth="1"/>
    <col min="12046" max="12046" width="11.125" style="3" customWidth="1"/>
    <col min="12047" max="12047" width="11.875" style="3" customWidth="1"/>
    <col min="12048" max="12048" width="15.625" style="3" customWidth="1"/>
    <col min="12049" max="12050" width="15.875" style="3" customWidth="1"/>
    <col min="12051" max="12051" width="20.75" style="3" customWidth="1"/>
    <col min="12052" max="12052" width="18.375" style="3" customWidth="1"/>
    <col min="12053" max="12053" width="29" style="3" customWidth="1"/>
    <col min="12054" max="12276" width="9" style="3"/>
    <col min="12277" max="12277" width="11.375" style="3" customWidth="1"/>
    <col min="12278" max="12278" width="39.375" style="3" customWidth="1"/>
    <col min="12279" max="12279" width="11.875" style="3" customWidth="1"/>
    <col min="12280" max="12280" width="10.125" style="3" customWidth="1"/>
    <col min="12281" max="12281" width="10.5" style="3" customWidth="1"/>
    <col min="12282" max="12282" width="10.625" style="3" customWidth="1"/>
    <col min="12283" max="12283" width="17.875" style="3" customWidth="1"/>
    <col min="12284" max="12284" width="15.375" style="3" customWidth="1"/>
    <col min="12285" max="12285" width="18.625" style="3" customWidth="1"/>
    <col min="12286" max="12286" width="14.5" style="3" customWidth="1"/>
    <col min="12287" max="12287" width="17.375" style="3" customWidth="1"/>
    <col min="12288" max="12288" width="15.125" style="3" customWidth="1"/>
    <col min="12289" max="12289" width="18.5" style="3" customWidth="1"/>
    <col min="12290" max="12290" width="17" style="3" customWidth="1"/>
    <col min="12291" max="12291" width="17.625" style="3" customWidth="1"/>
    <col min="12292" max="12292" width="17" style="3" customWidth="1"/>
    <col min="12293" max="12293" width="17.625" style="3" customWidth="1"/>
    <col min="12294" max="12294" width="17" style="3" customWidth="1"/>
    <col min="12295" max="12295" width="17.625" style="3" customWidth="1"/>
    <col min="12296" max="12296" width="9" style="3"/>
    <col min="12297" max="12297" width="22" style="3" customWidth="1"/>
    <col min="12298" max="12298" width="22.625" style="3" customWidth="1"/>
    <col min="12299" max="12299" width="14.875" style="3" customWidth="1"/>
    <col min="12300" max="12300" width="10.625" style="3" customWidth="1"/>
    <col min="12301" max="12301" width="9.25" style="3" customWidth="1"/>
    <col min="12302" max="12302" width="11.125" style="3" customWidth="1"/>
    <col min="12303" max="12303" width="11.875" style="3" customWidth="1"/>
    <col min="12304" max="12304" width="15.625" style="3" customWidth="1"/>
    <col min="12305" max="12306" width="15.875" style="3" customWidth="1"/>
    <col min="12307" max="12307" width="20.75" style="3" customWidth="1"/>
    <col min="12308" max="12308" width="18.375" style="3" customWidth="1"/>
    <col min="12309" max="12309" width="29" style="3" customWidth="1"/>
    <col min="12310" max="12532" width="9" style="3"/>
    <col min="12533" max="12533" width="11.375" style="3" customWidth="1"/>
    <col min="12534" max="12534" width="39.375" style="3" customWidth="1"/>
    <col min="12535" max="12535" width="11.875" style="3" customWidth="1"/>
    <col min="12536" max="12536" width="10.125" style="3" customWidth="1"/>
    <col min="12537" max="12537" width="10.5" style="3" customWidth="1"/>
    <col min="12538" max="12538" width="10.625" style="3" customWidth="1"/>
    <col min="12539" max="12539" width="17.875" style="3" customWidth="1"/>
    <col min="12540" max="12540" width="15.375" style="3" customWidth="1"/>
    <col min="12541" max="12541" width="18.625" style="3" customWidth="1"/>
    <col min="12542" max="12542" width="14.5" style="3" customWidth="1"/>
    <col min="12543" max="12543" width="17.375" style="3" customWidth="1"/>
    <col min="12544" max="12544" width="15.125" style="3" customWidth="1"/>
    <col min="12545" max="12545" width="18.5" style="3" customWidth="1"/>
    <col min="12546" max="12546" width="17" style="3" customWidth="1"/>
    <col min="12547" max="12547" width="17.625" style="3" customWidth="1"/>
    <col min="12548" max="12548" width="17" style="3" customWidth="1"/>
    <col min="12549" max="12549" width="17.625" style="3" customWidth="1"/>
    <col min="12550" max="12550" width="17" style="3" customWidth="1"/>
    <col min="12551" max="12551" width="17.625" style="3" customWidth="1"/>
    <col min="12552" max="12552" width="9" style="3"/>
    <col min="12553" max="12553" width="22" style="3" customWidth="1"/>
    <col min="12554" max="12554" width="22.625" style="3" customWidth="1"/>
    <col min="12555" max="12555" width="14.875" style="3" customWidth="1"/>
    <col min="12556" max="12556" width="10.625" style="3" customWidth="1"/>
    <col min="12557" max="12557" width="9.25" style="3" customWidth="1"/>
    <col min="12558" max="12558" width="11.125" style="3" customWidth="1"/>
    <col min="12559" max="12559" width="11.875" style="3" customWidth="1"/>
    <col min="12560" max="12560" width="15.625" style="3" customWidth="1"/>
    <col min="12561" max="12562" width="15.875" style="3" customWidth="1"/>
    <col min="12563" max="12563" width="20.75" style="3" customWidth="1"/>
    <col min="12564" max="12564" width="18.375" style="3" customWidth="1"/>
    <col min="12565" max="12565" width="29" style="3" customWidth="1"/>
    <col min="12566" max="12788" width="9" style="3"/>
    <col min="12789" max="12789" width="11.375" style="3" customWidth="1"/>
    <col min="12790" max="12790" width="39.375" style="3" customWidth="1"/>
    <col min="12791" max="12791" width="11.875" style="3" customWidth="1"/>
    <col min="12792" max="12792" width="10.125" style="3" customWidth="1"/>
    <col min="12793" max="12793" width="10.5" style="3" customWidth="1"/>
    <col min="12794" max="12794" width="10.625" style="3" customWidth="1"/>
    <col min="12795" max="12795" width="17.875" style="3" customWidth="1"/>
    <col min="12796" max="12796" width="15.375" style="3" customWidth="1"/>
    <col min="12797" max="12797" width="18.625" style="3" customWidth="1"/>
    <col min="12798" max="12798" width="14.5" style="3" customWidth="1"/>
    <col min="12799" max="12799" width="17.375" style="3" customWidth="1"/>
    <col min="12800" max="12800" width="15.125" style="3" customWidth="1"/>
    <col min="12801" max="12801" width="18.5" style="3" customWidth="1"/>
    <col min="12802" max="12802" width="17" style="3" customWidth="1"/>
    <col min="12803" max="12803" width="17.625" style="3" customWidth="1"/>
    <col min="12804" max="12804" width="17" style="3" customWidth="1"/>
    <col min="12805" max="12805" width="17.625" style="3" customWidth="1"/>
    <col min="12806" max="12806" width="17" style="3" customWidth="1"/>
    <col min="12807" max="12807" width="17.625" style="3" customWidth="1"/>
    <col min="12808" max="12808" width="9" style="3"/>
    <col min="12809" max="12809" width="22" style="3" customWidth="1"/>
    <col min="12810" max="12810" width="22.625" style="3" customWidth="1"/>
    <col min="12811" max="12811" width="14.875" style="3" customWidth="1"/>
    <col min="12812" max="12812" width="10.625" style="3" customWidth="1"/>
    <col min="12813" max="12813" width="9.25" style="3" customWidth="1"/>
    <col min="12814" max="12814" width="11.125" style="3" customWidth="1"/>
    <col min="12815" max="12815" width="11.875" style="3" customWidth="1"/>
    <col min="12816" max="12816" width="15.625" style="3" customWidth="1"/>
    <col min="12817" max="12818" width="15.875" style="3" customWidth="1"/>
    <col min="12819" max="12819" width="20.75" style="3" customWidth="1"/>
    <col min="12820" max="12820" width="18.375" style="3" customWidth="1"/>
    <col min="12821" max="12821" width="29" style="3" customWidth="1"/>
    <col min="12822" max="13044" width="9" style="3"/>
    <col min="13045" max="13045" width="11.375" style="3" customWidth="1"/>
    <col min="13046" max="13046" width="39.375" style="3" customWidth="1"/>
    <col min="13047" max="13047" width="11.875" style="3" customWidth="1"/>
    <col min="13048" max="13048" width="10.125" style="3" customWidth="1"/>
    <col min="13049" max="13049" width="10.5" style="3" customWidth="1"/>
    <col min="13050" max="13050" width="10.625" style="3" customWidth="1"/>
    <col min="13051" max="13051" width="17.875" style="3" customWidth="1"/>
    <col min="13052" max="13052" width="15.375" style="3" customWidth="1"/>
    <col min="13053" max="13053" width="18.625" style="3" customWidth="1"/>
    <col min="13054" max="13054" width="14.5" style="3" customWidth="1"/>
    <col min="13055" max="13055" width="17.375" style="3" customWidth="1"/>
    <col min="13056" max="13056" width="15.125" style="3" customWidth="1"/>
    <col min="13057" max="13057" width="18.5" style="3" customWidth="1"/>
    <col min="13058" max="13058" width="17" style="3" customWidth="1"/>
    <col min="13059" max="13059" width="17.625" style="3" customWidth="1"/>
    <col min="13060" max="13060" width="17" style="3" customWidth="1"/>
    <col min="13061" max="13061" width="17.625" style="3" customWidth="1"/>
    <col min="13062" max="13062" width="17" style="3" customWidth="1"/>
    <col min="13063" max="13063" width="17.625" style="3" customWidth="1"/>
    <col min="13064" max="13064" width="9" style="3"/>
    <col min="13065" max="13065" width="22" style="3" customWidth="1"/>
    <col min="13066" max="13066" width="22.625" style="3" customWidth="1"/>
    <col min="13067" max="13067" width="14.875" style="3" customWidth="1"/>
    <col min="13068" max="13068" width="10.625" style="3" customWidth="1"/>
    <col min="13069" max="13069" width="9.25" style="3" customWidth="1"/>
    <col min="13070" max="13070" width="11.125" style="3" customWidth="1"/>
    <col min="13071" max="13071" width="11.875" style="3" customWidth="1"/>
    <col min="13072" max="13072" width="15.625" style="3" customWidth="1"/>
    <col min="13073" max="13074" width="15.875" style="3" customWidth="1"/>
    <col min="13075" max="13075" width="20.75" style="3" customWidth="1"/>
    <col min="13076" max="13076" width="18.375" style="3" customWidth="1"/>
    <col min="13077" max="13077" width="29" style="3" customWidth="1"/>
    <col min="13078" max="13300" width="9" style="3"/>
    <col min="13301" max="13301" width="11.375" style="3" customWidth="1"/>
    <col min="13302" max="13302" width="39.375" style="3" customWidth="1"/>
    <col min="13303" max="13303" width="11.875" style="3" customWidth="1"/>
    <col min="13304" max="13304" width="10.125" style="3" customWidth="1"/>
    <col min="13305" max="13305" width="10.5" style="3" customWidth="1"/>
    <col min="13306" max="13306" width="10.625" style="3" customWidth="1"/>
    <col min="13307" max="13307" width="17.875" style="3" customWidth="1"/>
    <col min="13308" max="13308" width="15.375" style="3" customWidth="1"/>
    <col min="13309" max="13309" width="18.625" style="3" customWidth="1"/>
    <col min="13310" max="13310" width="14.5" style="3" customWidth="1"/>
    <col min="13311" max="13311" width="17.375" style="3" customWidth="1"/>
    <col min="13312" max="13312" width="15.125" style="3" customWidth="1"/>
    <col min="13313" max="13313" width="18.5" style="3" customWidth="1"/>
    <col min="13314" max="13314" width="17" style="3" customWidth="1"/>
    <col min="13315" max="13315" width="17.625" style="3" customWidth="1"/>
    <col min="13316" max="13316" width="17" style="3" customWidth="1"/>
    <col min="13317" max="13317" width="17.625" style="3" customWidth="1"/>
    <col min="13318" max="13318" width="17" style="3" customWidth="1"/>
    <col min="13319" max="13319" width="17.625" style="3" customWidth="1"/>
    <col min="13320" max="13320" width="9" style="3"/>
    <col min="13321" max="13321" width="22" style="3" customWidth="1"/>
    <col min="13322" max="13322" width="22.625" style="3" customWidth="1"/>
    <col min="13323" max="13323" width="14.875" style="3" customWidth="1"/>
    <col min="13324" max="13324" width="10.625" style="3" customWidth="1"/>
    <col min="13325" max="13325" width="9.25" style="3" customWidth="1"/>
    <col min="13326" max="13326" width="11.125" style="3" customWidth="1"/>
    <col min="13327" max="13327" width="11.875" style="3" customWidth="1"/>
    <col min="13328" max="13328" width="15.625" style="3" customWidth="1"/>
    <col min="13329" max="13330" width="15.875" style="3" customWidth="1"/>
    <col min="13331" max="13331" width="20.75" style="3" customWidth="1"/>
    <col min="13332" max="13332" width="18.375" style="3" customWidth="1"/>
    <col min="13333" max="13333" width="29" style="3" customWidth="1"/>
    <col min="13334" max="13556" width="9" style="3"/>
    <col min="13557" max="13557" width="11.375" style="3" customWidth="1"/>
    <col min="13558" max="13558" width="39.375" style="3" customWidth="1"/>
    <col min="13559" max="13559" width="11.875" style="3" customWidth="1"/>
    <col min="13560" max="13560" width="10.125" style="3" customWidth="1"/>
    <col min="13561" max="13561" width="10.5" style="3" customWidth="1"/>
    <col min="13562" max="13562" width="10.625" style="3" customWidth="1"/>
    <col min="13563" max="13563" width="17.875" style="3" customWidth="1"/>
    <col min="13564" max="13564" width="15.375" style="3" customWidth="1"/>
    <col min="13565" max="13565" width="18.625" style="3" customWidth="1"/>
    <col min="13566" max="13566" width="14.5" style="3" customWidth="1"/>
    <col min="13567" max="13567" width="17.375" style="3" customWidth="1"/>
    <col min="13568" max="13568" width="15.125" style="3" customWidth="1"/>
    <col min="13569" max="13569" width="18.5" style="3" customWidth="1"/>
    <col min="13570" max="13570" width="17" style="3" customWidth="1"/>
    <col min="13571" max="13571" width="17.625" style="3" customWidth="1"/>
    <col min="13572" max="13572" width="17" style="3" customWidth="1"/>
    <col min="13573" max="13573" width="17.625" style="3" customWidth="1"/>
    <col min="13574" max="13574" width="17" style="3" customWidth="1"/>
    <col min="13575" max="13575" width="17.625" style="3" customWidth="1"/>
    <col min="13576" max="13576" width="9" style="3"/>
    <col min="13577" max="13577" width="22" style="3" customWidth="1"/>
    <col min="13578" max="13578" width="22.625" style="3" customWidth="1"/>
    <col min="13579" max="13579" width="14.875" style="3" customWidth="1"/>
    <col min="13580" max="13580" width="10.625" style="3" customWidth="1"/>
    <col min="13581" max="13581" width="9.25" style="3" customWidth="1"/>
    <col min="13582" max="13582" width="11.125" style="3" customWidth="1"/>
    <col min="13583" max="13583" width="11.875" style="3" customWidth="1"/>
    <col min="13584" max="13584" width="15.625" style="3" customWidth="1"/>
    <col min="13585" max="13586" width="15.875" style="3" customWidth="1"/>
    <col min="13587" max="13587" width="20.75" style="3" customWidth="1"/>
    <col min="13588" max="13588" width="18.375" style="3" customWidth="1"/>
    <col min="13589" max="13589" width="29" style="3" customWidth="1"/>
    <col min="13590" max="13812" width="9" style="3"/>
    <col min="13813" max="13813" width="11.375" style="3" customWidth="1"/>
    <col min="13814" max="13814" width="39.375" style="3" customWidth="1"/>
    <col min="13815" max="13815" width="11.875" style="3" customWidth="1"/>
    <col min="13816" max="13816" width="10.125" style="3" customWidth="1"/>
    <col min="13817" max="13817" width="10.5" style="3" customWidth="1"/>
    <col min="13818" max="13818" width="10.625" style="3" customWidth="1"/>
    <col min="13819" max="13819" width="17.875" style="3" customWidth="1"/>
    <col min="13820" max="13820" width="15.375" style="3" customWidth="1"/>
    <col min="13821" max="13821" width="18.625" style="3" customWidth="1"/>
    <col min="13822" max="13822" width="14.5" style="3" customWidth="1"/>
    <col min="13823" max="13823" width="17.375" style="3" customWidth="1"/>
    <col min="13824" max="13824" width="15.125" style="3" customWidth="1"/>
    <col min="13825" max="13825" width="18.5" style="3" customWidth="1"/>
    <col min="13826" max="13826" width="17" style="3" customWidth="1"/>
    <col min="13827" max="13827" width="17.625" style="3" customWidth="1"/>
    <col min="13828" max="13828" width="17" style="3" customWidth="1"/>
    <col min="13829" max="13829" width="17.625" style="3" customWidth="1"/>
    <col min="13830" max="13830" width="17" style="3" customWidth="1"/>
    <col min="13831" max="13831" width="17.625" style="3" customWidth="1"/>
    <col min="13832" max="13832" width="9" style="3"/>
    <col min="13833" max="13833" width="22" style="3" customWidth="1"/>
    <col min="13834" max="13834" width="22.625" style="3" customWidth="1"/>
    <col min="13835" max="13835" width="14.875" style="3" customWidth="1"/>
    <col min="13836" max="13836" width="10.625" style="3" customWidth="1"/>
    <col min="13837" max="13837" width="9.25" style="3" customWidth="1"/>
    <col min="13838" max="13838" width="11.125" style="3" customWidth="1"/>
    <col min="13839" max="13839" width="11.875" style="3" customWidth="1"/>
    <col min="13840" max="13840" width="15.625" style="3" customWidth="1"/>
    <col min="13841" max="13842" width="15.875" style="3" customWidth="1"/>
    <col min="13843" max="13843" width="20.75" style="3" customWidth="1"/>
    <col min="13844" max="13844" width="18.375" style="3" customWidth="1"/>
    <col min="13845" max="13845" width="29" style="3" customWidth="1"/>
    <col min="13846" max="14068" width="9" style="3"/>
    <col min="14069" max="14069" width="11.375" style="3" customWidth="1"/>
    <col min="14070" max="14070" width="39.375" style="3" customWidth="1"/>
    <col min="14071" max="14071" width="11.875" style="3" customWidth="1"/>
    <col min="14072" max="14072" width="10.125" style="3" customWidth="1"/>
    <col min="14073" max="14073" width="10.5" style="3" customWidth="1"/>
    <col min="14074" max="14074" width="10.625" style="3" customWidth="1"/>
    <col min="14075" max="14075" width="17.875" style="3" customWidth="1"/>
    <col min="14076" max="14076" width="15.375" style="3" customWidth="1"/>
    <col min="14077" max="14077" width="18.625" style="3" customWidth="1"/>
    <col min="14078" max="14078" width="14.5" style="3" customWidth="1"/>
    <col min="14079" max="14079" width="17.375" style="3" customWidth="1"/>
    <col min="14080" max="14080" width="15.125" style="3" customWidth="1"/>
    <col min="14081" max="14081" width="18.5" style="3" customWidth="1"/>
    <col min="14082" max="14082" width="17" style="3" customWidth="1"/>
    <col min="14083" max="14083" width="17.625" style="3" customWidth="1"/>
    <col min="14084" max="14084" width="17" style="3" customWidth="1"/>
    <col min="14085" max="14085" width="17.625" style="3" customWidth="1"/>
    <col min="14086" max="14086" width="17" style="3" customWidth="1"/>
    <col min="14087" max="14087" width="17.625" style="3" customWidth="1"/>
    <col min="14088" max="14088" width="9" style="3"/>
    <col min="14089" max="14089" width="22" style="3" customWidth="1"/>
    <col min="14090" max="14090" width="22.625" style="3" customWidth="1"/>
    <col min="14091" max="14091" width="14.875" style="3" customWidth="1"/>
    <col min="14092" max="14092" width="10.625" style="3" customWidth="1"/>
    <col min="14093" max="14093" width="9.25" style="3" customWidth="1"/>
    <col min="14094" max="14094" width="11.125" style="3" customWidth="1"/>
    <col min="14095" max="14095" width="11.875" style="3" customWidth="1"/>
    <col min="14096" max="14096" width="15.625" style="3" customWidth="1"/>
    <col min="14097" max="14098" width="15.875" style="3" customWidth="1"/>
    <col min="14099" max="14099" width="20.75" style="3" customWidth="1"/>
    <col min="14100" max="14100" width="18.375" style="3" customWidth="1"/>
    <col min="14101" max="14101" width="29" style="3" customWidth="1"/>
    <col min="14102" max="14324" width="9" style="3"/>
    <col min="14325" max="14325" width="11.375" style="3" customWidth="1"/>
    <col min="14326" max="14326" width="39.375" style="3" customWidth="1"/>
    <col min="14327" max="14327" width="11.875" style="3" customWidth="1"/>
    <col min="14328" max="14328" width="10.125" style="3" customWidth="1"/>
    <col min="14329" max="14329" width="10.5" style="3" customWidth="1"/>
    <col min="14330" max="14330" width="10.625" style="3" customWidth="1"/>
    <col min="14331" max="14331" width="17.875" style="3" customWidth="1"/>
    <col min="14332" max="14332" width="15.375" style="3" customWidth="1"/>
    <col min="14333" max="14333" width="18.625" style="3" customWidth="1"/>
    <col min="14334" max="14334" width="14.5" style="3" customWidth="1"/>
    <col min="14335" max="14335" width="17.375" style="3" customWidth="1"/>
    <col min="14336" max="14336" width="15.125" style="3" customWidth="1"/>
    <col min="14337" max="14337" width="18.5" style="3" customWidth="1"/>
    <col min="14338" max="14338" width="17" style="3" customWidth="1"/>
    <col min="14339" max="14339" width="17.625" style="3" customWidth="1"/>
    <col min="14340" max="14340" width="17" style="3" customWidth="1"/>
    <col min="14341" max="14341" width="17.625" style="3" customWidth="1"/>
    <col min="14342" max="14342" width="17" style="3" customWidth="1"/>
    <col min="14343" max="14343" width="17.625" style="3" customWidth="1"/>
    <col min="14344" max="14344" width="9" style="3"/>
    <col min="14345" max="14345" width="22" style="3" customWidth="1"/>
    <col min="14346" max="14346" width="22.625" style="3" customWidth="1"/>
    <col min="14347" max="14347" width="14.875" style="3" customWidth="1"/>
    <col min="14348" max="14348" width="10.625" style="3" customWidth="1"/>
    <col min="14349" max="14349" width="9.25" style="3" customWidth="1"/>
    <col min="14350" max="14350" width="11.125" style="3" customWidth="1"/>
    <col min="14351" max="14351" width="11.875" style="3" customWidth="1"/>
    <col min="14352" max="14352" width="15.625" style="3" customWidth="1"/>
    <col min="14353" max="14354" width="15.875" style="3" customWidth="1"/>
    <col min="14355" max="14355" width="20.75" style="3" customWidth="1"/>
    <col min="14356" max="14356" width="18.375" style="3" customWidth="1"/>
    <col min="14357" max="14357" width="29" style="3" customWidth="1"/>
    <col min="14358" max="14580" width="9" style="3"/>
    <col min="14581" max="14581" width="11.375" style="3" customWidth="1"/>
    <col min="14582" max="14582" width="39.375" style="3" customWidth="1"/>
    <col min="14583" max="14583" width="11.875" style="3" customWidth="1"/>
    <col min="14584" max="14584" width="10.125" style="3" customWidth="1"/>
    <col min="14585" max="14585" width="10.5" style="3" customWidth="1"/>
    <col min="14586" max="14586" width="10.625" style="3" customWidth="1"/>
    <col min="14587" max="14587" width="17.875" style="3" customWidth="1"/>
    <col min="14588" max="14588" width="15.375" style="3" customWidth="1"/>
    <col min="14589" max="14589" width="18.625" style="3" customWidth="1"/>
    <col min="14590" max="14590" width="14.5" style="3" customWidth="1"/>
    <col min="14591" max="14591" width="17.375" style="3" customWidth="1"/>
    <col min="14592" max="14592" width="15.125" style="3" customWidth="1"/>
    <col min="14593" max="14593" width="18.5" style="3" customWidth="1"/>
    <col min="14594" max="14594" width="17" style="3" customWidth="1"/>
    <col min="14595" max="14595" width="17.625" style="3" customWidth="1"/>
    <col min="14596" max="14596" width="17" style="3" customWidth="1"/>
    <col min="14597" max="14597" width="17.625" style="3" customWidth="1"/>
    <col min="14598" max="14598" width="17" style="3" customWidth="1"/>
    <col min="14599" max="14599" width="17.625" style="3" customWidth="1"/>
    <col min="14600" max="14600" width="9" style="3"/>
    <col min="14601" max="14601" width="22" style="3" customWidth="1"/>
    <col min="14602" max="14602" width="22.625" style="3" customWidth="1"/>
    <col min="14603" max="14603" width="14.875" style="3" customWidth="1"/>
    <col min="14604" max="14604" width="10.625" style="3" customWidth="1"/>
    <col min="14605" max="14605" width="9.25" style="3" customWidth="1"/>
    <col min="14606" max="14606" width="11.125" style="3" customWidth="1"/>
    <col min="14607" max="14607" width="11.875" style="3" customWidth="1"/>
    <col min="14608" max="14608" width="15.625" style="3" customWidth="1"/>
    <col min="14609" max="14610" width="15.875" style="3" customWidth="1"/>
    <col min="14611" max="14611" width="20.75" style="3" customWidth="1"/>
    <col min="14612" max="14612" width="18.375" style="3" customWidth="1"/>
    <col min="14613" max="14613" width="29" style="3" customWidth="1"/>
    <col min="14614" max="14836" width="9" style="3"/>
    <col min="14837" max="14837" width="11.375" style="3" customWidth="1"/>
    <col min="14838" max="14838" width="39.375" style="3" customWidth="1"/>
    <col min="14839" max="14839" width="11.875" style="3" customWidth="1"/>
    <col min="14840" max="14840" width="10.125" style="3" customWidth="1"/>
    <col min="14841" max="14841" width="10.5" style="3" customWidth="1"/>
    <col min="14842" max="14842" width="10.625" style="3" customWidth="1"/>
    <col min="14843" max="14843" width="17.875" style="3" customWidth="1"/>
    <col min="14844" max="14844" width="15.375" style="3" customWidth="1"/>
    <col min="14845" max="14845" width="18.625" style="3" customWidth="1"/>
    <col min="14846" max="14846" width="14.5" style="3" customWidth="1"/>
    <col min="14847" max="14847" width="17.375" style="3" customWidth="1"/>
    <col min="14848" max="14848" width="15.125" style="3" customWidth="1"/>
    <col min="14849" max="14849" width="18.5" style="3" customWidth="1"/>
    <col min="14850" max="14850" width="17" style="3" customWidth="1"/>
    <col min="14851" max="14851" width="17.625" style="3" customWidth="1"/>
    <col min="14852" max="14852" width="17" style="3" customWidth="1"/>
    <col min="14853" max="14853" width="17.625" style="3" customWidth="1"/>
    <col min="14854" max="14854" width="17" style="3" customWidth="1"/>
    <col min="14855" max="14855" width="17.625" style="3" customWidth="1"/>
    <col min="14856" max="14856" width="9" style="3"/>
    <col min="14857" max="14857" width="22" style="3" customWidth="1"/>
    <col min="14858" max="14858" width="22.625" style="3" customWidth="1"/>
    <col min="14859" max="14859" width="14.875" style="3" customWidth="1"/>
    <col min="14860" max="14860" width="10.625" style="3" customWidth="1"/>
    <col min="14861" max="14861" width="9.25" style="3" customWidth="1"/>
    <col min="14862" max="14862" width="11.125" style="3" customWidth="1"/>
    <col min="14863" max="14863" width="11.875" style="3" customWidth="1"/>
    <col min="14864" max="14864" width="15.625" style="3" customWidth="1"/>
    <col min="14865" max="14866" width="15.875" style="3" customWidth="1"/>
    <col min="14867" max="14867" width="20.75" style="3" customWidth="1"/>
    <col min="14868" max="14868" width="18.375" style="3" customWidth="1"/>
    <col min="14869" max="14869" width="29" style="3" customWidth="1"/>
    <col min="14870" max="15092" width="9" style="3"/>
    <col min="15093" max="15093" width="11.375" style="3" customWidth="1"/>
    <col min="15094" max="15094" width="39.375" style="3" customWidth="1"/>
    <col min="15095" max="15095" width="11.875" style="3" customWidth="1"/>
    <col min="15096" max="15096" width="10.125" style="3" customWidth="1"/>
    <col min="15097" max="15097" width="10.5" style="3" customWidth="1"/>
    <col min="15098" max="15098" width="10.625" style="3" customWidth="1"/>
    <col min="15099" max="15099" width="17.875" style="3" customWidth="1"/>
    <col min="15100" max="15100" width="15.375" style="3" customWidth="1"/>
    <col min="15101" max="15101" width="18.625" style="3" customWidth="1"/>
    <col min="15102" max="15102" width="14.5" style="3" customWidth="1"/>
    <col min="15103" max="15103" width="17.375" style="3" customWidth="1"/>
    <col min="15104" max="15104" width="15.125" style="3" customWidth="1"/>
    <col min="15105" max="15105" width="18.5" style="3" customWidth="1"/>
    <col min="15106" max="15106" width="17" style="3" customWidth="1"/>
    <col min="15107" max="15107" width="17.625" style="3" customWidth="1"/>
    <col min="15108" max="15108" width="17" style="3" customWidth="1"/>
    <col min="15109" max="15109" width="17.625" style="3" customWidth="1"/>
    <col min="15110" max="15110" width="17" style="3" customWidth="1"/>
    <col min="15111" max="15111" width="17.625" style="3" customWidth="1"/>
    <col min="15112" max="15112" width="9" style="3"/>
    <col min="15113" max="15113" width="22" style="3" customWidth="1"/>
    <col min="15114" max="15114" width="22.625" style="3" customWidth="1"/>
    <col min="15115" max="15115" width="14.875" style="3" customWidth="1"/>
    <col min="15116" max="15116" width="10.625" style="3" customWidth="1"/>
    <col min="15117" max="15117" width="9.25" style="3" customWidth="1"/>
    <col min="15118" max="15118" width="11.125" style="3" customWidth="1"/>
    <col min="15119" max="15119" width="11.875" style="3" customWidth="1"/>
    <col min="15120" max="15120" width="15.625" style="3" customWidth="1"/>
    <col min="15121" max="15122" width="15.875" style="3" customWidth="1"/>
    <col min="15123" max="15123" width="20.75" style="3" customWidth="1"/>
    <col min="15124" max="15124" width="18.375" style="3" customWidth="1"/>
    <col min="15125" max="15125" width="29" style="3" customWidth="1"/>
    <col min="15126" max="15348" width="9" style="3"/>
    <col min="15349" max="15349" width="11.375" style="3" customWidth="1"/>
    <col min="15350" max="15350" width="39.375" style="3" customWidth="1"/>
    <col min="15351" max="15351" width="11.875" style="3" customWidth="1"/>
    <col min="15352" max="15352" width="10.125" style="3" customWidth="1"/>
    <col min="15353" max="15353" width="10.5" style="3" customWidth="1"/>
    <col min="15354" max="15354" width="10.625" style="3" customWidth="1"/>
    <col min="15355" max="15355" width="17.875" style="3" customWidth="1"/>
    <col min="15356" max="15356" width="15.375" style="3" customWidth="1"/>
    <col min="15357" max="15357" width="18.625" style="3" customWidth="1"/>
    <col min="15358" max="15358" width="14.5" style="3" customWidth="1"/>
    <col min="15359" max="15359" width="17.375" style="3" customWidth="1"/>
    <col min="15360" max="15360" width="15.125" style="3" customWidth="1"/>
    <col min="15361" max="15361" width="18.5" style="3" customWidth="1"/>
    <col min="15362" max="15362" width="17" style="3" customWidth="1"/>
    <col min="15363" max="15363" width="17.625" style="3" customWidth="1"/>
    <col min="15364" max="15364" width="17" style="3" customWidth="1"/>
    <col min="15365" max="15365" width="17.625" style="3" customWidth="1"/>
    <col min="15366" max="15366" width="17" style="3" customWidth="1"/>
    <col min="15367" max="15367" width="17.625" style="3" customWidth="1"/>
    <col min="15368" max="15368" width="9" style="3"/>
    <col min="15369" max="15369" width="22" style="3" customWidth="1"/>
    <col min="15370" max="15370" width="22.625" style="3" customWidth="1"/>
    <col min="15371" max="15371" width="14.875" style="3" customWidth="1"/>
    <col min="15372" max="15372" width="10.625" style="3" customWidth="1"/>
    <col min="15373" max="15373" width="9.25" style="3" customWidth="1"/>
    <col min="15374" max="15374" width="11.125" style="3" customWidth="1"/>
    <col min="15375" max="15375" width="11.875" style="3" customWidth="1"/>
    <col min="15376" max="15376" width="15.625" style="3" customWidth="1"/>
    <col min="15377" max="15378" width="15.875" style="3" customWidth="1"/>
    <col min="15379" max="15379" width="20.75" style="3" customWidth="1"/>
    <col min="15380" max="15380" width="18.375" style="3" customWidth="1"/>
    <col min="15381" max="15381" width="29" style="3" customWidth="1"/>
    <col min="15382" max="15604" width="9" style="3"/>
    <col min="15605" max="15605" width="11.375" style="3" customWidth="1"/>
    <col min="15606" max="15606" width="39.375" style="3" customWidth="1"/>
    <col min="15607" max="15607" width="11.875" style="3" customWidth="1"/>
    <col min="15608" max="15608" width="10.125" style="3" customWidth="1"/>
    <col min="15609" max="15609" width="10.5" style="3" customWidth="1"/>
    <col min="15610" max="15610" width="10.625" style="3" customWidth="1"/>
    <col min="15611" max="15611" width="17.875" style="3" customWidth="1"/>
    <col min="15612" max="15612" width="15.375" style="3" customWidth="1"/>
    <col min="15613" max="15613" width="18.625" style="3" customWidth="1"/>
    <col min="15614" max="15614" width="14.5" style="3" customWidth="1"/>
    <col min="15615" max="15615" width="17.375" style="3" customWidth="1"/>
    <col min="15616" max="15616" width="15.125" style="3" customWidth="1"/>
    <col min="15617" max="15617" width="18.5" style="3" customWidth="1"/>
    <col min="15618" max="15618" width="17" style="3" customWidth="1"/>
    <col min="15619" max="15619" width="17.625" style="3" customWidth="1"/>
    <col min="15620" max="15620" width="17" style="3" customWidth="1"/>
    <col min="15621" max="15621" width="17.625" style="3" customWidth="1"/>
    <col min="15622" max="15622" width="17" style="3" customWidth="1"/>
    <col min="15623" max="15623" width="17.625" style="3" customWidth="1"/>
    <col min="15624" max="15624" width="9" style="3"/>
    <col min="15625" max="15625" width="22" style="3" customWidth="1"/>
    <col min="15626" max="15626" width="22.625" style="3" customWidth="1"/>
    <col min="15627" max="15627" width="14.875" style="3" customWidth="1"/>
    <col min="15628" max="15628" width="10.625" style="3" customWidth="1"/>
    <col min="15629" max="15629" width="9.25" style="3" customWidth="1"/>
    <col min="15630" max="15630" width="11.125" style="3" customWidth="1"/>
    <col min="15631" max="15631" width="11.875" style="3" customWidth="1"/>
    <col min="15632" max="15632" width="15.625" style="3" customWidth="1"/>
    <col min="15633" max="15634" width="15.875" style="3" customWidth="1"/>
    <col min="15635" max="15635" width="20.75" style="3" customWidth="1"/>
    <col min="15636" max="15636" width="18.375" style="3" customWidth="1"/>
    <col min="15637" max="15637" width="29" style="3" customWidth="1"/>
    <col min="15638" max="15860" width="9" style="3"/>
    <col min="15861" max="15861" width="11.375" style="3" customWidth="1"/>
    <col min="15862" max="15862" width="39.375" style="3" customWidth="1"/>
    <col min="15863" max="15863" width="11.875" style="3" customWidth="1"/>
    <col min="15864" max="15864" width="10.125" style="3" customWidth="1"/>
    <col min="15865" max="15865" width="10.5" style="3" customWidth="1"/>
    <col min="15866" max="15866" width="10.625" style="3" customWidth="1"/>
    <col min="15867" max="15867" width="17.875" style="3" customWidth="1"/>
    <col min="15868" max="15868" width="15.375" style="3" customWidth="1"/>
    <col min="15869" max="15869" width="18.625" style="3" customWidth="1"/>
    <col min="15870" max="15870" width="14.5" style="3" customWidth="1"/>
    <col min="15871" max="15871" width="17.375" style="3" customWidth="1"/>
    <col min="15872" max="15872" width="15.125" style="3" customWidth="1"/>
    <col min="15873" max="15873" width="18.5" style="3" customWidth="1"/>
    <col min="15874" max="15874" width="17" style="3" customWidth="1"/>
    <col min="15875" max="15875" width="17.625" style="3" customWidth="1"/>
    <col min="15876" max="15876" width="17" style="3" customWidth="1"/>
    <col min="15877" max="15877" width="17.625" style="3" customWidth="1"/>
    <col min="15878" max="15878" width="17" style="3" customWidth="1"/>
    <col min="15879" max="15879" width="17.625" style="3" customWidth="1"/>
    <col min="15880" max="15880" width="9" style="3"/>
    <col min="15881" max="15881" width="22" style="3" customWidth="1"/>
    <col min="15882" max="15882" width="22.625" style="3" customWidth="1"/>
    <col min="15883" max="15883" width="14.875" style="3" customWidth="1"/>
    <col min="15884" max="15884" width="10.625" style="3" customWidth="1"/>
    <col min="15885" max="15885" width="9.25" style="3" customWidth="1"/>
    <col min="15886" max="15886" width="11.125" style="3" customWidth="1"/>
    <col min="15887" max="15887" width="11.875" style="3" customWidth="1"/>
    <col min="15888" max="15888" width="15.625" style="3" customWidth="1"/>
    <col min="15889" max="15890" width="15.875" style="3" customWidth="1"/>
    <col min="15891" max="15891" width="20.75" style="3" customWidth="1"/>
    <col min="15892" max="15892" width="18.375" style="3" customWidth="1"/>
    <col min="15893" max="15893" width="29" style="3" customWidth="1"/>
    <col min="15894" max="16116" width="9" style="3"/>
    <col min="16117" max="16117" width="11.375" style="3" customWidth="1"/>
    <col min="16118" max="16118" width="39.375" style="3" customWidth="1"/>
    <col min="16119" max="16119" width="11.875" style="3" customWidth="1"/>
    <col min="16120" max="16120" width="10.125" style="3" customWidth="1"/>
    <col min="16121" max="16121" width="10.5" style="3" customWidth="1"/>
    <col min="16122" max="16122" width="10.625" style="3" customWidth="1"/>
    <col min="16123" max="16123" width="17.875" style="3" customWidth="1"/>
    <col min="16124" max="16124" width="15.375" style="3" customWidth="1"/>
    <col min="16125" max="16125" width="18.625" style="3" customWidth="1"/>
    <col min="16126" max="16126" width="14.5" style="3" customWidth="1"/>
    <col min="16127" max="16127" width="17.375" style="3" customWidth="1"/>
    <col min="16128" max="16128" width="15.125" style="3" customWidth="1"/>
    <col min="16129" max="16129" width="18.5" style="3" customWidth="1"/>
    <col min="16130" max="16130" width="17" style="3" customWidth="1"/>
    <col min="16131" max="16131" width="17.625" style="3" customWidth="1"/>
    <col min="16132" max="16132" width="17" style="3" customWidth="1"/>
    <col min="16133" max="16133" width="17.625" style="3" customWidth="1"/>
    <col min="16134" max="16134" width="17" style="3" customWidth="1"/>
    <col min="16135" max="16135" width="17.625" style="3" customWidth="1"/>
    <col min="16136" max="16136" width="9" style="3"/>
    <col min="16137" max="16137" width="22" style="3" customWidth="1"/>
    <col min="16138" max="16138" width="22.625" style="3" customWidth="1"/>
    <col min="16139" max="16139" width="14.875" style="3" customWidth="1"/>
    <col min="16140" max="16140" width="10.625" style="3" customWidth="1"/>
    <col min="16141" max="16141" width="9.25" style="3" customWidth="1"/>
    <col min="16142" max="16142" width="11.125" style="3" customWidth="1"/>
    <col min="16143" max="16143" width="11.875" style="3" customWidth="1"/>
    <col min="16144" max="16144" width="15.625" style="3" customWidth="1"/>
    <col min="16145" max="16146" width="15.875" style="3" customWidth="1"/>
    <col min="16147" max="16147" width="20.75" style="3" customWidth="1"/>
    <col min="16148" max="16148" width="18.375" style="3" customWidth="1"/>
    <col min="16149" max="16149" width="29" style="3" customWidth="1"/>
    <col min="16150" max="16384" width="9" style="3"/>
  </cols>
  <sheetData>
    <row r="1" spans="1:2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</row>
    <row r="2" spans="1:23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</row>
    <row r="3" spans="1:23">
      <c r="A3" s="1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</row>
    <row r="4" spans="1:23" ht="16.5">
      <c r="A4" s="27" t="s">
        <v>0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</row>
    <row r="5" spans="1:23" ht="16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</row>
    <row r="6" spans="1:23">
      <c r="A6" s="28" t="s">
        <v>1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</row>
    <row r="7" spans="1:23">
      <c r="A7" s="29" t="s">
        <v>2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</row>
    <row r="8" spans="1:23">
      <c r="A8" s="30"/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5"/>
      <c r="R8" s="5"/>
      <c r="S8" s="5"/>
      <c r="T8" s="5"/>
      <c r="U8" s="5"/>
      <c r="V8" s="5"/>
      <c r="W8" s="5"/>
    </row>
    <row r="9" spans="1:23">
      <c r="A9" s="31" t="s">
        <v>3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</row>
    <row r="10" spans="1:23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</row>
    <row r="11" spans="1:23">
      <c r="A11" s="32" t="s">
        <v>4</v>
      </c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</row>
    <row r="12" spans="1:23">
      <c r="A12" s="35" t="s">
        <v>5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</row>
    <row r="13" spans="1:23" ht="16.5" thickBot="1">
      <c r="A13" s="36"/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</row>
    <row r="14" spans="1:23" s="7" customFormat="1" ht="64.5" customHeight="1">
      <c r="A14" s="37" t="s">
        <v>6</v>
      </c>
      <c r="B14" s="33" t="s">
        <v>7</v>
      </c>
      <c r="C14" s="33" t="s">
        <v>8</v>
      </c>
      <c r="D14" s="33" t="s">
        <v>9</v>
      </c>
      <c r="E14" s="33"/>
      <c r="F14" s="33"/>
      <c r="G14" s="33" t="s">
        <v>10</v>
      </c>
      <c r="H14" s="33" t="s">
        <v>11</v>
      </c>
      <c r="I14" s="33"/>
      <c r="J14" s="33" t="s">
        <v>12</v>
      </c>
      <c r="K14" s="33"/>
      <c r="L14" s="33" t="s">
        <v>13</v>
      </c>
      <c r="M14" s="33"/>
      <c r="N14" s="33" t="s">
        <v>14</v>
      </c>
      <c r="O14" s="33"/>
      <c r="P14" s="33" t="s">
        <v>15</v>
      </c>
      <c r="Q14" s="33"/>
      <c r="R14" s="33" t="s">
        <v>16</v>
      </c>
      <c r="S14" s="33"/>
      <c r="T14" s="33" t="s">
        <v>17</v>
      </c>
      <c r="U14" s="33"/>
      <c r="V14" s="33" t="s">
        <v>18</v>
      </c>
      <c r="W14" s="34"/>
    </row>
    <row r="15" spans="1:23" s="7" customFormat="1" ht="94.5">
      <c r="A15" s="38"/>
      <c r="B15" s="39"/>
      <c r="C15" s="39"/>
      <c r="D15" s="8" t="s">
        <v>19</v>
      </c>
      <c r="E15" s="8" t="s">
        <v>20</v>
      </c>
      <c r="F15" s="8" t="s">
        <v>21</v>
      </c>
      <c r="G15" s="39"/>
      <c r="H15" s="8" t="s">
        <v>22</v>
      </c>
      <c r="I15" s="8" t="s">
        <v>23</v>
      </c>
      <c r="J15" s="8" t="s">
        <v>24</v>
      </c>
      <c r="K15" s="8" t="s">
        <v>23</v>
      </c>
      <c r="L15" s="8" t="s">
        <v>24</v>
      </c>
      <c r="M15" s="8" t="s">
        <v>23</v>
      </c>
      <c r="N15" s="8" t="s">
        <v>24</v>
      </c>
      <c r="O15" s="8" t="s">
        <v>23</v>
      </c>
      <c r="P15" s="8" t="s">
        <v>24</v>
      </c>
      <c r="Q15" s="8" t="s">
        <v>25</v>
      </c>
      <c r="R15" s="8" t="s">
        <v>24</v>
      </c>
      <c r="S15" s="8" t="s">
        <v>25</v>
      </c>
      <c r="T15" s="8" t="s">
        <v>24</v>
      </c>
      <c r="U15" s="8" t="s">
        <v>25</v>
      </c>
      <c r="V15" s="8" t="s">
        <v>24</v>
      </c>
      <c r="W15" s="19" t="s">
        <v>25</v>
      </c>
    </row>
    <row r="16" spans="1:23" s="7" customFormat="1">
      <c r="A16" s="20">
        <v>1</v>
      </c>
      <c r="B16" s="8">
        <v>2</v>
      </c>
      <c r="C16" s="8">
        <v>3</v>
      </c>
      <c r="D16" s="8">
        <v>4</v>
      </c>
      <c r="E16" s="8">
        <v>5</v>
      </c>
      <c r="F16" s="8">
        <v>6</v>
      </c>
      <c r="G16" s="8">
        <v>7</v>
      </c>
      <c r="H16" s="8">
        <v>8</v>
      </c>
      <c r="I16" s="8">
        <v>9</v>
      </c>
      <c r="J16" s="8">
        <v>10</v>
      </c>
      <c r="K16" s="8">
        <v>11</v>
      </c>
      <c r="L16" s="8">
        <v>12</v>
      </c>
      <c r="M16" s="8">
        <v>13</v>
      </c>
      <c r="N16" s="8">
        <v>14</v>
      </c>
      <c r="O16" s="8">
        <v>15</v>
      </c>
      <c r="P16" s="8">
        <v>16</v>
      </c>
      <c r="Q16" s="8">
        <v>17</v>
      </c>
      <c r="R16" s="8">
        <v>18</v>
      </c>
      <c r="S16" s="8">
        <v>19</v>
      </c>
      <c r="T16" s="8">
        <v>20</v>
      </c>
      <c r="U16" s="8">
        <v>21</v>
      </c>
      <c r="V16" s="8">
        <v>22</v>
      </c>
      <c r="W16" s="19">
        <v>23</v>
      </c>
    </row>
    <row r="17" spans="1:23">
      <c r="A17" s="21" t="s">
        <v>26</v>
      </c>
      <c r="B17" s="8" t="s">
        <v>27</v>
      </c>
      <c r="C17" s="9" t="s">
        <v>28</v>
      </c>
      <c r="D17" s="9" t="s">
        <v>29</v>
      </c>
      <c r="E17" s="9" t="s">
        <v>29</v>
      </c>
      <c r="F17" s="9" t="s">
        <v>29</v>
      </c>
      <c r="G17" s="9" t="s">
        <v>29</v>
      </c>
      <c r="H17" s="9" t="s">
        <v>29</v>
      </c>
      <c r="I17" s="9" t="s">
        <v>29</v>
      </c>
      <c r="J17" s="9" t="s">
        <v>29</v>
      </c>
      <c r="K17" s="9" t="s">
        <v>29</v>
      </c>
      <c r="L17" s="9" t="s">
        <v>29</v>
      </c>
      <c r="M17" s="9" t="s">
        <v>29</v>
      </c>
      <c r="N17" s="9" t="s">
        <v>29</v>
      </c>
      <c r="O17" s="9" t="s">
        <v>29</v>
      </c>
      <c r="P17" s="9" t="s">
        <v>29</v>
      </c>
      <c r="Q17" s="9" t="s">
        <v>29</v>
      </c>
      <c r="R17" s="9" t="s">
        <v>29</v>
      </c>
      <c r="S17" s="9" t="s">
        <v>29</v>
      </c>
      <c r="T17" s="9" t="s">
        <v>29</v>
      </c>
      <c r="U17" s="9" t="s">
        <v>29</v>
      </c>
      <c r="V17" s="9" t="s">
        <v>29</v>
      </c>
      <c r="W17" s="22" t="s">
        <v>29</v>
      </c>
    </row>
    <row r="18" spans="1:23" ht="93" customHeight="1">
      <c r="A18" s="21" t="s">
        <v>30</v>
      </c>
      <c r="B18" s="10" t="s">
        <v>31</v>
      </c>
      <c r="C18" s="9" t="s">
        <v>29</v>
      </c>
      <c r="D18" s="9" t="s">
        <v>29</v>
      </c>
      <c r="E18" s="9" t="s">
        <v>29</v>
      </c>
      <c r="F18" s="9" t="s">
        <v>29</v>
      </c>
      <c r="G18" s="9" t="s">
        <v>29</v>
      </c>
      <c r="H18" s="9" t="s">
        <v>29</v>
      </c>
      <c r="I18" s="9" t="s">
        <v>29</v>
      </c>
      <c r="J18" s="9" t="s">
        <v>29</v>
      </c>
      <c r="K18" s="9" t="s">
        <v>29</v>
      </c>
      <c r="L18" s="9" t="s">
        <v>29</v>
      </c>
      <c r="M18" s="9" t="s">
        <v>29</v>
      </c>
      <c r="N18" s="9" t="s">
        <v>29</v>
      </c>
      <c r="O18" s="9" t="s">
        <v>29</v>
      </c>
      <c r="P18" s="9" t="s">
        <v>29</v>
      </c>
      <c r="Q18" s="9" t="s">
        <v>29</v>
      </c>
      <c r="R18" s="9" t="s">
        <v>29</v>
      </c>
      <c r="S18" s="9" t="s">
        <v>29</v>
      </c>
      <c r="T18" s="9" t="s">
        <v>29</v>
      </c>
      <c r="U18" s="9" t="s">
        <v>29</v>
      </c>
      <c r="V18" s="9" t="s">
        <v>29</v>
      </c>
      <c r="W18" s="22" t="s">
        <v>29</v>
      </c>
    </row>
    <row r="19" spans="1:23" ht="32.25" customHeight="1">
      <c r="A19" s="40" t="s">
        <v>32</v>
      </c>
      <c r="B19" s="41" t="s">
        <v>33</v>
      </c>
      <c r="C19" s="9" t="s">
        <v>34</v>
      </c>
      <c r="D19" s="9" t="s">
        <v>29</v>
      </c>
      <c r="E19" s="9" t="s">
        <v>29</v>
      </c>
      <c r="F19" s="11">
        <v>43</v>
      </c>
      <c r="G19" s="11">
        <f>F19/3</f>
        <v>14.333333333333334</v>
      </c>
      <c r="H19" s="11">
        <v>2</v>
      </c>
      <c r="I19" s="11">
        <v>271</v>
      </c>
      <c r="J19" s="11">
        <v>1</v>
      </c>
      <c r="K19" s="11">
        <v>777</v>
      </c>
      <c r="L19" s="11">
        <v>1179</v>
      </c>
      <c r="M19" s="11">
        <v>1179</v>
      </c>
      <c r="N19" s="11">
        <v>1477</v>
      </c>
      <c r="O19" s="11">
        <f>O21+O23+O25+O27</f>
        <v>1477</v>
      </c>
      <c r="P19" s="11">
        <v>1237</v>
      </c>
      <c r="Q19" s="11">
        <f>Q21+Q23+Q25+Q27</f>
        <v>1237</v>
      </c>
      <c r="R19" s="11">
        <v>1198</v>
      </c>
      <c r="S19" s="11">
        <f>S21+S23+S25+S27</f>
        <v>1197</v>
      </c>
      <c r="T19" s="11">
        <v>1181</v>
      </c>
      <c r="U19" s="11">
        <f>U21+U23+U25+U27</f>
        <v>1180</v>
      </c>
      <c r="V19" s="11">
        <v>1054</v>
      </c>
      <c r="W19" s="23">
        <f>W21+W23+W25+W27</f>
        <v>1053</v>
      </c>
    </row>
    <row r="20" spans="1:23" ht="32.25" customHeight="1">
      <c r="A20" s="40"/>
      <c r="B20" s="41"/>
      <c r="C20" s="9" t="s">
        <v>35</v>
      </c>
      <c r="D20" s="9" t="s">
        <v>29</v>
      </c>
      <c r="E20" s="9" t="s">
        <v>29</v>
      </c>
      <c r="F20" s="11">
        <v>0.28799999999999998</v>
      </c>
      <c r="G20" s="11">
        <f t="shared" ref="G20:G83" si="0">F20/3</f>
        <v>9.5999999999999988E-2</v>
      </c>
      <c r="H20" s="11">
        <v>0.02</v>
      </c>
      <c r="I20" s="11">
        <v>1.7448699999999999</v>
      </c>
      <c r="J20" s="11">
        <v>0.01</v>
      </c>
      <c r="K20" s="11">
        <v>4.9359299999999999</v>
      </c>
      <c r="L20" s="11">
        <v>7.5675699999999999</v>
      </c>
      <c r="M20" s="11">
        <v>7.567569999999999</v>
      </c>
      <c r="N20" s="11">
        <v>9.9655799999999992</v>
      </c>
      <c r="O20" s="11">
        <f>O22+O24+O26+O28</f>
        <v>9.9655799999999992</v>
      </c>
      <c r="P20" s="11">
        <v>7.1833050999999966</v>
      </c>
      <c r="Q20" s="11">
        <f>Q22+Q24+Q26+Q28</f>
        <v>7.1833050999999966</v>
      </c>
      <c r="R20" s="11">
        <v>5.3321355759999944</v>
      </c>
      <c r="S20" s="11">
        <f>S22+S24+S26+S28</f>
        <v>5.315135575999995</v>
      </c>
      <c r="T20" s="11">
        <v>5.471184356759994</v>
      </c>
      <c r="U20" s="11">
        <f>U22+U24+U26+U28</f>
        <v>5.4421843567599941</v>
      </c>
      <c r="V20" s="11">
        <v>4.895670463765093</v>
      </c>
      <c r="W20" s="23">
        <f>W22+W24+W26+W28</f>
        <v>4.866670463765093</v>
      </c>
    </row>
    <row r="21" spans="1:23" ht="21" customHeight="1">
      <c r="A21" s="40" t="s">
        <v>36</v>
      </c>
      <c r="B21" s="41" t="s">
        <v>37</v>
      </c>
      <c r="C21" s="9" t="s">
        <v>34</v>
      </c>
      <c r="D21" s="9" t="s">
        <v>29</v>
      </c>
      <c r="E21" s="9" t="s">
        <v>29</v>
      </c>
      <c r="F21" s="11">
        <v>42</v>
      </c>
      <c r="G21" s="11">
        <f t="shared" si="0"/>
        <v>14</v>
      </c>
      <c r="H21" s="11">
        <v>0</v>
      </c>
      <c r="I21" s="11">
        <v>268</v>
      </c>
      <c r="J21" s="11">
        <v>0</v>
      </c>
      <c r="K21" s="11">
        <v>773</v>
      </c>
      <c r="L21" s="11">
        <v>1177</v>
      </c>
      <c r="M21" s="11">
        <v>1175</v>
      </c>
      <c r="N21" s="11">
        <v>1466</v>
      </c>
      <c r="O21" s="11">
        <f>M21+M31-M41-3</f>
        <v>1466</v>
      </c>
      <c r="P21" s="11">
        <v>1229</v>
      </c>
      <c r="Q21" s="11">
        <f t="shared" ref="Q21:Q28" si="1">O21+O31-O41</f>
        <v>1229</v>
      </c>
      <c r="R21" s="11">
        <v>1192</v>
      </c>
      <c r="S21" s="11">
        <f t="shared" ref="S21:S28" si="2">Q21+Q31-Q41</f>
        <v>1192</v>
      </c>
      <c r="T21" s="11">
        <v>1177</v>
      </c>
      <c r="U21" s="11">
        <f t="shared" ref="U21:U28" si="3">S21+S31-S41</f>
        <v>1177</v>
      </c>
      <c r="V21" s="11">
        <v>1050</v>
      </c>
      <c r="W21" s="23">
        <f t="shared" ref="W21:W28" si="4">U21+U31-U41</f>
        <v>1050</v>
      </c>
    </row>
    <row r="22" spans="1:23" ht="21" customHeight="1">
      <c r="A22" s="40"/>
      <c r="B22" s="41"/>
      <c r="C22" s="9" t="s">
        <v>35</v>
      </c>
      <c r="D22" s="9" t="s">
        <v>29</v>
      </c>
      <c r="E22" s="9" t="s">
        <v>29</v>
      </c>
      <c r="F22" s="11">
        <v>0.28499999999999998</v>
      </c>
      <c r="G22" s="11">
        <f t="shared" si="0"/>
        <v>9.4999999999999987E-2</v>
      </c>
      <c r="H22" s="11">
        <v>0</v>
      </c>
      <c r="I22" s="11">
        <v>1.72187</v>
      </c>
      <c r="J22" s="11">
        <v>0</v>
      </c>
      <c r="K22" s="11">
        <v>4.9129300000000002</v>
      </c>
      <c r="L22" s="11">
        <v>7.5548500000000001</v>
      </c>
      <c r="M22" s="11">
        <v>7.5445699999999993</v>
      </c>
      <c r="N22" s="11">
        <v>9.8792999999999989</v>
      </c>
      <c r="O22" s="11">
        <f>M22+M32-M42-0.0178</f>
        <v>9.8792999999999989</v>
      </c>
      <c r="P22" s="11">
        <v>7.1092250999999962</v>
      </c>
      <c r="Q22" s="11">
        <f t="shared" si="1"/>
        <v>7.1092250999999962</v>
      </c>
      <c r="R22" s="11">
        <v>5.2480555759999952</v>
      </c>
      <c r="S22" s="11">
        <f t="shared" si="2"/>
        <v>5.2480555759999952</v>
      </c>
      <c r="T22" s="11">
        <v>5.438904356759994</v>
      </c>
      <c r="U22" s="11">
        <f t="shared" si="3"/>
        <v>5.438904356759994</v>
      </c>
      <c r="V22" s="11">
        <v>4.8609904637650931</v>
      </c>
      <c r="W22" s="23">
        <f t="shared" si="4"/>
        <v>4.8609904637650931</v>
      </c>
    </row>
    <row r="23" spans="1:23" ht="21" customHeight="1">
      <c r="A23" s="40" t="s">
        <v>38</v>
      </c>
      <c r="B23" s="41" t="s">
        <v>39</v>
      </c>
      <c r="C23" s="9" t="s">
        <v>34</v>
      </c>
      <c r="D23" s="9" t="s">
        <v>29</v>
      </c>
      <c r="E23" s="9" t="s">
        <v>29</v>
      </c>
      <c r="F23" s="11">
        <v>1</v>
      </c>
      <c r="G23" s="11">
        <f>F23/3</f>
        <v>0.33333333333333331</v>
      </c>
      <c r="H23" s="11">
        <v>1</v>
      </c>
      <c r="I23" s="11">
        <v>2</v>
      </c>
      <c r="J23" s="11">
        <v>1</v>
      </c>
      <c r="K23" s="11">
        <v>2</v>
      </c>
      <c r="L23" s="11">
        <v>0</v>
      </c>
      <c r="M23" s="11">
        <v>2</v>
      </c>
      <c r="N23" s="11">
        <v>9</v>
      </c>
      <c r="O23" s="11">
        <f t="shared" ref="O23:O28" si="5">M23+M33-M43</f>
        <v>9</v>
      </c>
      <c r="P23" s="11">
        <v>7</v>
      </c>
      <c r="Q23" s="11">
        <f t="shared" si="1"/>
        <v>7</v>
      </c>
      <c r="R23" s="11">
        <v>5</v>
      </c>
      <c r="S23" s="11">
        <f t="shared" si="2"/>
        <v>4</v>
      </c>
      <c r="T23" s="11">
        <v>4</v>
      </c>
      <c r="U23" s="11">
        <f t="shared" si="3"/>
        <v>3</v>
      </c>
      <c r="V23" s="11">
        <v>4</v>
      </c>
      <c r="W23" s="23">
        <f t="shared" si="4"/>
        <v>3</v>
      </c>
    </row>
    <row r="24" spans="1:23" ht="21" customHeight="1">
      <c r="A24" s="40"/>
      <c r="B24" s="41"/>
      <c r="C24" s="9" t="s">
        <v>35</v>
      </c>
      <c r="D24" s="9" t="s">
        <v>29</v>
      </c>
      <c r="E24" s="9" t="s">
        <v>29</v>
      </c>
      <c r="F24" s="11">
        <v>3.0000000000000001E-3</v>
      </c>
      <c r="G24" s="11">
        <f t="shared" si="0"/>
        <v>1E-3</v>
      </c>
      <c r="H24" s="11">
        <v>0.01</v>
      </c>
      <c r="I24" s="11">
        <v>1.2999999999999999E-2</v>
      </c>
      <c r="J24" s="11">
        <v>0.01</v>
      </c>
      <c r="K24" s="11">
        <v>1.2999999999999999E-2</v>
      </c>
      <c r="L24" s="11">
        <v>0</v>
      </c>
      <c r="M24" s="11">
        <v>1.2999999999999998E-2</v>
      </c>
      <c r="N24" s="11">
        <v>7.6279999999999987E-2</v>
      </c>
      <c r="O24" s="11">
        <f t="shared" si="5"/>
        <v>7.6279999999999987E-2</v>
      </c>
      <c r="P24" s="11">
        <v>6.2279999999999974E-2</v>
      </c>
      <c r="Q24" s="11">
        <f t="shared" si="1"/>
        <v>6.2279999999999974E-2</v>
      </c>
      <c r="R24" s="11">
        <v>6.028E-2</v>
      </c>
      <c r="S24" s="11">
        <f t="shared" si="2"/>
        <v>3.128000000000003E-2</v>
      </c>
      <c r="T24" s="11">
        <v>3.2280000000000003E-2</v>
      </c>
      <c r="U24" s="12">
        <f t="shared" si="3"/>
        <v>3.2800000000000329E-3</v>
      </c>
      <c r="V24" s="11">
        <v>3.4679999999999989E-2</v>
      </c>
      <c r="W24" s="23">
        <f t="shared" si="4"/>
        <v>5.6800000000000184E-3</v>
      </c>
    </row>
    <row r="25" spans="1:23" ht="21" customHeight="1">
      <c r="A25" s="40" t="s">
        <v>40</v>
      </c>
      <c r="B25" s="41" t="s">
        <v>41</v>
      </c>
      <c r="C25" s="9" t="s">
        <v>34</v>
      </c>
      <c r="D25" s="9" t="s">
        <v>29</v>
      </c>
      <c r="E25" s="9" t="s">
        <v>29</v>
      </c>
      <c r="F25" s="11">
        <v>0</v>
      </c>
      <c r="G25" s="11">
        <f t="shared" si="0"/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f t="shared" si="5"/>
        <v>0</v>
      </c>
      <c r="P25" s="11">
        <v>0</v>
      </c>
      <c r="Q25" s="11">
        <f t="shared" si="1"/>
        <v>0</v>
      </c>
      <c r="R25" s="11">
        <v>0</v>
      </c>
      <c r="S25" s="11">
        <f t="shared" si="2"/>
        <v>0</v>
      </c>
      <c r="T25" s="11">
        <v>0</v>
      </c>
      <c r="U25" s="11">
        <f t="shared" si="3"/>
        <v>0</v>
      </c>
      <c r="V25" s="11">
        <v>0</v>
      </c>
      <c r="W25" s="23">
        <f t="shared" si="4"/>
        <v>0</v>
      </c>
    </row>
    <row r="26" spans="1:23" ht="21" customHeight="1">
      <c r="A26" s="40"/>
      <c r="B26" s="41"/>
      <c r="C26" s="9" t="s">
        <v>35</v>
      </c>
      <c r="D26" s="9" t="s">
        <v>29</v>
      </c>
      <c r="E26" s="9" t="s">
        <v>29</v>
      </c>
      <c r="F26" s="11">
        <v>0</v>
      </c>
      <c r="G26" s="11">
        <f t="shared" si="0"/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f t="shared" si="5"/>
        <v>0</v>
      </c>
      <c r="P26" s="11">
        <v>0</v>
      </c>
      <c r="Q26" s="11">
        <f t="shared" si="1"/>
        <v>0</v>
      </c>
      <c r="R26" s="11">
        <v>0</v>
      </c>
      <c r="S26" s="11">
        <f t="shared" si="2"/>
        <v>0</v>
      </c>
      <c r="T26" s="11">
        <v>0</v>
      </c>
      <c r="U26" s="11">
        <f t="shared" si="3"/>
        <v>0</v>
      </c>
      <c r="V26" s="11">
        <v>0</v>
      </c>
      <c r="W26" s="23">
        <f t="shared" si="4"/>
        <v>0</v>
      </c>
    </row>
    <row r="27" spans="1:23" ht="21" customHeight="1">
      <c r="A27" s="40" t="s">
        <v>42</v>
      </c>
      <c r="B27" s="41" t="s">
        <v>43</v>
      </c>
      <c r="C27" s="9" t="s">
        <v>34</v>
      </c>
      <c r="D27" s="9" t="s">
        <v>29</v>
      </c>
      <c r="E27" s="9" t="s">
        <v>29</v>
      </c>
      <c r="F27" s="11">
        <v>0</v>
      </c>
      <c r="G27" s="11">
        <f t="shared" si="0"/>
        <v>0</v>
      </c>
      <c r="H27" s="11">
        <v>1</v>
      </c>
      <c r="I27" s="11">
        <v>1</v>
      </c>
      <c r="J27" s="11">
        <v>0</v>
      </c>
      <c r="K27" s="11">
        <v>2</v>
      </c>
      <c r="L27" s="11">
        <v>2</v>
      </c>
      <c r="M27" s="11">
        <v>2</v>
      </c>
      <c r="N27" s="11">
        <v>2</v>
      </c>
      <c r="O27" s="11">
        <f t="shared" si="5"/>
        <v>2</v>
      </c>
      <c r="P27" s="11">
        <v>1</v>
      </c>
      <c r="Q27" s="11">
        <f t="shared" si="1"/>
        <v>1</v>
      </c>
      <c r="R27" s="11">
        <v>1</v>
      </c>
      <c r="S27" s="11">
        <f t="shared" si="2"/>
        <v>1</v>
      </c>
      <c r="T27" s="11">
        <v>0</v>
      </c>
      <c r="U27" s="11">
        <f t="shared" si="3"/>
        <v>0</v>
      </c>
      <c r="V27" s="11">
        <v>0</v>
      </c>
      <c r="W27" s="23">
        <f t="shared" si="4"/>
        <v>0</v>
      </c>
    </row>
    <row r="28" spans="1:23" ht="21" customHeight="1">
      <c r="A28" s="40"/>
      <c r="B28" s="41"/>
      <c r="C28" s="9" t="s">
        <v>35</v>
      </c>
      <c r="D28" s="9" t="s">
        <v>29</v>
      </c>
      <c r="E28" s="9" t="s">
        <v>29</v>
      </c>
      <c r="F28" s="11">
        <v>0</v>
      </c>
      <c r="G28" s="11">
        <f t="shared" si="0"/>
        <v>0</v>
      </c>
      <c r="H28" s="11">
        <v>0.01</v>
      </c>
      <c r="I28" s="11">
        <v>0.01</v>
      </c>
      <c r="J28" s="11">
        <v>0</v>
      </c>
      <c r="K28" s="11">
        <v>0.01</v>
      </c>
      <c r="L28" s="11">
        <v>1.2719999999999999E-2</v>
      </c>
      <c r="M28" s="11">
        <v>0.01</v>
      </c>
      <c r="N28" s="11">
        <v>0.01</v>
      </c>
      <c r="O28" s="11">
        <f t="shared" si="5"/>
        <v>0.01</v>
      </c>
      <c r="P28" s="11">
        <v>1.18E-2</v>
      </c>
      <c r="Q28" s="11">
        <f t="shared" si="1"/>
        <v>1.18E-2</v>
      </c>
      <c r="R28" s="11">
        <v>2.3799999999999998E-2</v>
      </c>
      <c r="S28" s="11">
        <f t="shared" si="2"/>
        <v>3.5799999999999998E-2</v>
      </c>
      <c r="T28" s="11">
        <v>0</v>
      </c>
      <c r="U28" s="11">
        <f t="shared" si="3"/>
        <v>0</v>
      </c>
      <c r="V28" s="11">
        <v>0</v>
      </c>
      <c r="W28" s="23">
        <f t="shared" si="4"/>
        <v>0</v>
      </c>
    </row>
    <row r="29" spans="1:23" ht="32.25" customHeight="1">
      <c r="A29" s="40" t="s">
        <v>44</v>
      </c>
      <c r="B29" s="41" t="s">
        <v>45</v>
      </c>
      <c r="C29" s="9" t="s">
        <v>34</v>
      </c>
      <c r="D29" s="9" t="s">
        <v>29</v>
      </c>
      <c r="E29" s="9" t="s">
        <v>29</v>
      </c>
      <c r="F29" s="11">
        <v>612</v>
      </c>
      <c r="G29" s="11">
        <f t="shared" si="0"/>
        <v>204</v>
      </c>
      <c r="H29" s="11">
        <v>0</v>
      </c>
      <c r="I29" s="11">
        <v>1146</v>
      </c>
      <c r="J29" s="11">
        <v>2</v>
      </c>
      <c r="K29" s="11">
        <v>1141</v>
      </c>
      <c r="L29" s="11">
        <v>800</v>
      </c>
      <c r="M29" s="11">
        <v>1261</v>
      </c>
      <c r="N29" s="11">
        <v>771</v>
      </c>
      <c r="O29" s="11">
        <f t="shared" ref="O29:O30" si="6">O31+O33+O35+O37</f>
        <v>771</v>
      </c>
      <c r="P29" s="11">
        <v>797</v>
      </c>
      <c r="Q29" s="11">
        <f t="shared" ref="Q29:Q30" si="7">Q31+Q33+Q35+Q37</f>
        <v>797</v>
      </c>
      <c r="R29" s="11">
        <v>924</v>
      </c>
      <c r="S29" s="11">
        <f t="shared" ref="S29:S30" si="8">S31+S33+S35+S37</f>
        <v>924</v>
      </c>
      <c r="T29" s="11">
        <v>947</v>
      </c>
      <c r="U29" s="11">
        <f t="shared" ref="U29:U30" si="9">U31+U33+U35+U37</f>
        <v>947</v>
      </c>
      <c r="V29" s="11">
        <v>973</v>
      </c>
      <c r="W29" s="23">
        <f t="shared" ref="W29:W30" si="10">W31+W33+W35+W37</f>
        <v>973</v>
      </c>
    </row>
    <row r="30" spans="1:23" ht="32.25" customHeight="1">
      <c r="A30" s="40"/>
      <c r="B30" s="41"/>
      <c r="C30" s="9" t="s">
        <v>35</v>
      </c>
      <c r="D30" s="9" t="s">
        <v>29</v>
      </c>
      <c r="E30" s="9" t="s">
        <v>29</v>
      </c>
      <c r="F30" s="11">
        <v>4.4563300000000003</v>
      </c>
      <c r="G30" s="11">
        <f t="shared" si="0"/>
        <v>1.4854433333333334</v>
      </c>
      <c r="H30" s="11">
        <v>0</v>
      </c>
      <c r="I30" s="11">
        <v>7.8357000000000019</v>
      </c>
      <c r="J30" s="11">
        <v>0.19408163265306119</v>
      </c>
      <c r="K30" s="11">
        <v>8.1701599999999992</v>
      </c>
      <c r="L30" s="11">
        <v>6.1126473000000008</v>
      </c>
      <c r="M30" s="11">
        <v>9.5336599999999994</v>
      </c>
      <c r="N30" s="11">
        <v>4.7004675999999987</v>
      </c>
      <c r="O30" s="11">
        <f t="shared" si="6"/>
        <v>4.7004675999999987</v>
      </c>
      <c r="P30" s="11">
        <v>4.7488304759999993</v>
      </c>
      <c r="Q30" s="11">
        <f t="shared" si="7"/>
        <v>4.7488304759999993</v>
      </c>
      <c r="R30" s="11">
        <v>6.7888487807599995</v>
      </c>
      <c r="S30" s="11">
        <f t="shared" si="8"/>
        <v>6.7888487807599995</v>
      </c>
      <c r="T30" s="11">
        <v>6.0792772685676004</v>
      </c>
      <c r="U30" s="11">
        <f t="shared" si="9"/>
        <v>6.0792772685676004</v>
      </c>
      <c r="V30" s="11">
        <v>5.1649548139389543</v>
      </c>
      <c r="W30" s="23">
        <f t="shared" si="10"/>
        <v>5.1649548139389543</v>
      </c>
    </row>
    <row r="31" spans="1:23" ht="21" customHeight="1">
      <c r="A31" s="40" t="s">
        <v>46</v>
      </c>
      <c r="B31" s="41" t="s">
        <v>37</v>
      </c>
      <c r="C31" s="9" t="s">
        <v>34</v>
      </c>
      <c r="D31" s="9" t="s">
        <v>29</v>
      </c>
      <c r="E31" s="9" t="s">
        <v>29</v>
      </c>
      <c r="F31" s="11">
        <v>610</v>
      </c>
      <c r="G31" s="11">
        <f t="shared" si="0"/>
        <v>203.33333333333334</v>
      </c>
      <c r="H31" s="11">
        <v>0</v>
      </c>
      <c r="I31" s="11">
        <v>1144</v>
      </c>
      <c r="J31" s="11">
        <v>0</v>
      </c>
      <c r="K31" s="11">
        <v>1140</v>
      </c>
      <c r="L31" s="11">
        <v>794</v>
      </c>
      <c r="M31" s="11">
        <v>1252</v>
      </c>
      <c r="N31" s="11">
        <v>760</v>
      </c>
      <c r="O31" s="11">
        <v>760</v>
      </c>
      <c r="P31" s="11">
        <v>768</v>
      </c>
      <c r="Q31" s="11">
        <v>768</v>
      </c>
      <c r="R31" s="11">
        <v>908</v>
      </c>
      <c r="S31" s="11">
        <v>908</v>
      </c>
      <c r="T31" s="11">
        <v>938</v>
      </c>
      <c r="U31" s="11">
        <v>938</v>
      </c>
      <c r="V31" s="11">
        <v>965</v>
      </c>
      <c r="W31" s="23">
        <v>965</v>
      </c>
    </row>
    <row r="32" spans="1:23" ht="21" customHeight="1">
      <c r="A32" s="40"/>
      <c r="B32" s="41"/>
      <c r="C32" s="9" t="s">
        <v>35</v>
      </c>
      <c r="D32" s="9" t="s">
        <v>29</v>
      </c>
      <c r="E32" s="9" t="s">
        <v>29</v>
      </c>
      <c r="F32" s="11">
        <v>4.4363300000000008</v>
      </c>
      <c r="G32" s="11">
        <f t="shared" si="0"/>
        <v>1.4787766666666669</v>
      </c>
      <c r="H32" s="11">
        <v>0</v>
      </c>
      <c r="I32" s="11">
        <v>7.8267000000000015</v>
      </c>
      <c r="J32" s="11">
        <v>0</v>
      </c>
      <c r="K32" s="11">
        <v>8.1651599999999984</v>
      </c>
      <c r="L32" s="11">
        <v>5.5884162795918382</v>
      </c>
      <c r="M32" s="11">
        <v>9.4506599999999992</v>
      </c>
      <c r="N32" s="11">
        <v>4.5386675999999984</v>
      </c>
      <c r="O32" s="11">
        <v>4.5386675999999984</v>
      </c>
      <c r="P32" s="11">
        <v>4.3948304759999992</v>
      </c>
      <c r="Q32" s="11">
        <v>4.3948304759999992</v>
      </c>
      <c r="R32" s="11">
        <v>6.5448487807599998</v>
      </c>
      <c r="S32" s="11">
        <v>6.5448487807599998</v>
      </c>
      <c r="T32" s="11">
        <v>6.0088772685676002</v>
      </c>
      <c r="U32" s="11">
        <v>6.0088772685676002</v>
      </c>
      <c r="V32" s="11">
        <v>5.109054813938954</v>
      </c>
      <c r="W32" s="23">
        <v>5.109054813938954</v>
      </c>
    </row>
    <row r="33" spans="1:23" ht="21" customHeight="1">
      <c r="A33" s="40" t="s">
        <v>47</v>
      </c>
      <c r="B33" s="41" t="s">
        <v>39</v>
      </c>
      <c r="C33" s="9" t="s">
        <v>34</v>
      </c>
      <c r="D33" s="9" t="s">
        <v>29</v>
      </c>
      <c r="E33" s="9" t="s">
        <v>29</v>
      </c>
      <c r="F33" s="11">
        <v>0</v>
      </c>
      <c r="G33" s="11">
        <f t="shared" si="0"/>
        <v>0</v>
      </c>
      <c r="H33" s="11">
        <v>0</v>
      </c>
      <c r="I33" s="11">
        <v>0</v>
      </c>
      <c r="J33" s="11">
        <v>2</v>
      </c>
      <c r="K33" s="11">
        <v>1</v>
      </c>
      <c r="L33" s="11">
        <v>8</v>
      </c>
      <c r="M33" s="11">
        <v>9</v>
      </c>
      <c r="N33" s="11">
        <v>10</v>
      </c>
      <c r="O33" s="11">
        <v>10</v>
      </c>
      <c r="P33" s="11">
        <v>26</v>
      </c>
      <c r="Q33" s="11">
        <f>26-4</f>
        <v>22</v>
      </c>
      <c r="R33" s="11">
        <v>15</v>
      </c>
      <c r="S33" s="11">
        <f>12+3</f>
        <v>15</v>
      </c>
      <c r="T33" s="11">
        <v>9</v>
      </c>
      <c r="U33" s="11">
        <f>4+5</f>
        <v>9</v>
      </c>
      <c r="V33" s="11">
        <v>8</v>
      </c>
      <c r="W33" s="23">
        <f>4+4</f>
        <v>8</v>
      </c>
    </row>
    <row r="34" spans="1:23" ht="21" customHeight="1">
      <c r="A34" s="40"/>
      <c r="B34" s="41"/>
      <c r="C34" s="9" t="s">
        <v>35</v>
      </c>
      <c r="D34" s="9" t="s">
        <v>29</v>
      </c>
      <c r="E34" s="9" t="s">
        <v>29</v>
      </c>
      <c r="F34" s="11">
        <v>0</v>
      </c>
      <c r="G34" s="11">
        <f t="shared" si="0"/>
        <v>0</v>
      </c>
      <c r="H34" s="11">
        <v>0</v>
      </c>
      <c r="I34" s="11">
        <v>0</v>
      </c>
      <c r="J34" s="11">
        <v>0.19408163265306119</v>
      </c>
      <c r="K34" s="11">
        <v>5.0000000000000001E-3</v>
      </c>
      <c r="L34" s="11">
        <v>0.53695102040816323</v>
      </c>
      <c r="M34" s="11">
        <v>8.299999999999999E-2</v>
      </c>
      <c r="N34" s="11">
        <v>0.15</v>
      </c>
      <c r="O34" s="11">
        <v>0.15</v>
      </c>
      <c r="P34" s="11">
        <v>0.33</v>
      </c>
      <c r="Q34" s="11">
        <f>0.33-0.061</f>
        <v>0.26900000000000002</v>
      </c>
      <c r="R34" s="11">
        <v>0.14599999999999999</v>
      </c>
      <c r="S34" s="11">
        <f>0.12+0.026</f>
        <v>0.14599999999999999</v>
      </c>
      <c r="T34" s="11">
        <v>7.039999999999999E-2</v>
      </c>
      <c r="U34" s="11">
        <f>0.0252+0.0452</f>
        <v>7.039999999999999E-2</v>
      </c>
      <c r="V34" s="11">
        <v>5.5900000000000005E-2</v>
      </c>
      <c r="W34" s="23">
        <f>0.0239+0.032</f>
        <v>5.5900000000000005E-2</v>
      </c>
    </row>
    <row r="35" spans="1:23" ht="21" customHeight="1">
      <c r="A35" s="40" t="s">
        <v>48</v>
      </c>
      <c r="B35" s="41" t="s">
        <v>41</v>
      </c>
      <c r="C35" s="9" t="s">
        <v>34</v>
      </c>
      <c r="D35" s="9" t="s">
        <v>29</v>
      </c>
      <c r="E35" s="9" t="s">
        <v>29</v>
      </c>
      <c r="F35" s="11">
        <v>0</v>
      </c>
      <c r="G35" s="11">
        <f t="shared" si="0"/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1">
        <v>0</v>
      </c>
      <c r="Q35" s="11">
        <v>0</v>
      </c>
      <c r="R35" s="11">
        <v>0</v>
      </c>
      <c r="S35" s="11">
        <v>0</v>
      </c>
      <c r="T35" s="11">
        <v>0</v>
      </c>
      <c r="U35" s="11">
        <v>0</v>
      </c>
      <c r="V35" s="11">
        <v>0</v>
      </c>
      <c r="W35" s="23">
        <v>0</v>
      </c>
    </row>
    <row r="36" spans="1:23" ht="21" customHeight="1">
      <c r="A36" s="40"/>
      <c r="B36" s="41"/>
      <c r="C36" s="9" t="s">
        <v>35</v>
      </c>
      <c r="D36" s="9" t="s">
        <v>29</v>
      </c>
      <c r="E36" s="9" t="s">
        <v>29</v>
      </c>
      <c r="F36" s="11">
        <v>0</v>
      </c>
      <c r="G36" s="11">
        <f t="shared" si="0"/>
        <v>0</v>
      </c>
      <c r="H36" s="11">
        <v>0</v>
      </c>
      <c r="I36" s="11">
        <v>0</v>
      </c>
      <c r="J36" s="11">
        <v>0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  <c r="P36" s="11">
        <v>0</v>
      </c>
      <c r="Q36" s="11">
        <v>0</v>
      </c>
      <c r="R36" s="11">
        <v>0</v>
      </c>
      <c r="S36" s="11">
        <v>0</v>
      </c>
      <c r="T36" s="11">
        <v>0</v>
      </c>
      <c r="U36" s="11">
        <v>0</v>
      </c>
      <c r="V36" s="11">
        <v>0</v>
      </c>
      <c r="W36" s="23">
        <v>0</v>
      </c>
    </row>
    <row r="37" spans="1:23" ht="21" customHeight="1">
      <c r="A37" s="40" t="s">
        <v>49</v>
      </c>
      <c r="B37" s="41" t="s">
        <v>43</v>
      </c>
      <c r="C37" s="9" t="s">
        <v>34</v>
      </c>
      <c r="D37" s="9" t="s">
        <v>29</v>
      </c>
      <c r="E37" s="9" t="s">
        <v>29</v>
      </c>
      <c r="F37" s="11">
        <v>2</v>
      </c>
      <c r="G37" s="11">
        <f t="shared" si="0"/>
        <v>0.66666666666666663</v>
      </c>
      <c r="H37" s="11">
        <v>0</v>
      </c>
      <c r="I37" s="11">
        <v>2</v>
      </c>
      <c r="J37" s="11">
        <v>0</v>
      </c>
      <c r="K37" s="11">
        <v>0</v>
      </c>
      <c r="L37" s="11">
        <v>0</v>
      </c>
      <c r="M37" s="11">
        <v>0</v>
      </c>
      <c r="N37" s="11">
        <v>1</v>
      </c>
      <c r="O37" s="11">
        <v>1</v>
      </c>
      <c r="P37" s="11">
        <v>3</v>
      </c>
      <c r="Q37" s="11">
        <f>3+4</f>
        <v>7</v>
      </c>
      <c r="R37" s="11">
        <v>1</v>
      </c>
      <c r="S37" s="11">
        <v>1</v>
      </c>
      <c r="T37" s="11">
        <v>0</v>
      </c>
      <c r="U37" s="11">
        <v>0</v>
      </c>
      <c r="V37" s="11">
        <v>0</v>
      </c>
      <c r="W37" s="23">
        <v>0</v>
      </c>
    </row>
    <row r="38" spans="1:23" ht="21" customHeight="1">
      <c r="A38" s="40"/>
      <c r="B38" s="41"/>
      <c r="C38" s="9" t="s">
        <v>35</v>
      </c>
      <c r="D38" s="9" t="s">
        <v>29</v>
      </c>
      <c r="E38" s="9" t="s">
        <v>29</v>
      </c>
      <c r="F38" s="11">
        <v>0.02</v>
      </c>
      <c r="G38" s="11">
        <f t="shared" si="0"/>
        <v>6.6666666666666671E-3</v>
      </c>
      <c r="H38" s="11">
        <v>0</v>
      </c>
      <c r="I38" s="11">
        <v>0.01</v>
      </c>
      <c r="J38" s="11">
        <v>0</v>
      </c>
      <c r="K38" s="11">
        <v>0</v>
      </c>
      <c r="L38" s="11">
        <v>0</v>
      </c>
      <c r="M38" s="11">
        <v>0</v>
      </c>
      <c r="N38" s="11">
        <v>1.18E-2</v>
      </c>
      <c r="O38" s="11">
        <v>1.18E-2</v>
      </c>
      <c r="P38" s="11">
        <v>2.4E-2</v>
      </c>
      <c r="Q38" s="11">
        <f>0.024+0.061</f>
        <v>8.4999999999999992E-2</v>
      </c>
      <c r="R38" s="11">
        <v>9.8000000000000004E-2</v>
      </c>
      <c r="S38" s="11">
        <v>9.8000000000000004E-2</v>
      </c>
      <c r="T38" s="11">
        <v>0</v>
      </c>
      <c r="U38" s="11">
        <v>0</v>
      </c>
      <c r="V38" s="11">
        <v>0</v>
      </c>
      <c r="W38" s="23">
        <v>0</v>
      </c>
    </row>
    <row r="39" spans="1:23" ht="32.25" customHeight="1">
      <c r="A39" s="40" t="s">
        <v>50</v>
      </c>
      <c r="B39" s="41" t="s">
        <v>51</v>
      </c>
      <c r="C39" s="9" t="s">
        <v>34</v>
      </c>
      <c r="D39" s="9" t="s">
        <v>29</v>
      </c>
      <c r="E39" s="9" t="s">
        <v>29</v>
      </c>
      <c r="F39" s="11">
        <v>379</v>
      </c>
      <c r="G39" s="11">
        <f t="shared" si="0"/>
        <v>126.33333333333333</v>
      </c>
      <c r="H39" s="11">
        <v>1</v>
      </c>
      <c r="I39" s="11">
        <v>640</v>
      </c>
      <c r="J39" s="11">
        <v>0</v>
      </c>
      <c r="K39" s="11">
        <v>736</v>
      </c>
      <c r="L39" s="11">
        <v>765</v>
      </c>
      <c r="M39" s="11">
        <v>960</v>
      </c>
      <c r="N39" s="11">
        <v>1011</v>
      </c>
      <c r="O39" s="11">
        <f t="shared" ref="O39:O40" si="11">O41+O43+O45+O47</f>
        <v>1011</v>
      </c>
      <c r="P39" s="11">
        <v>836</v>
      </c>
      <c r="Q39" s="11">
        <f t="shared" ref="Q39:Q40" si="12">Q41+Q43+Q45+Q47</f>
        <v>837</v>
      </c>
      <c r="R39" s="11">
        <v>941</v>
      </c>
      <c r="S39" s="11">
        <f t="shared" ref="S39:S40" si="13">S41+S43+S45+S47</f>
        <v>941</v>
      </c>
      <c r="T39" s="11">
        <v>1074</v>
      </c>
      <c r="U39" s="11">
        <f t="shared" ref="U39:U40" si="14">U41+U43+U45+U47</f>
        <v>1074</v>
      </c>
      <c r="V39" s="11">
        <v>1167</v>
      </c>
      <c r="W39" s="23">
        <f t="shared" ref="W39:W40" si="15">W41+W43+W45+W47</f>
        <v>1167</v>
      </c>
    </row>
    <row r="40" spans="1:23" ht="32.25" customHeight="1">
      <c r="A40" s="40"/>
      <c r="B40" s="41"/>
      <c r="C40" s="9" t="s">
        <v>35</v>
      </c>
      <c r="D40" s="9" t="s">
        <v>29</v>
      </c>
      <c r="E40" s="9" t="s">
        <v>29</v>
      </c>
      <c r="F40" s="11">
        <v>2.95411</v>
      </c>
      <c r="G40" s="11">
        <f t="shared" si="0"/>
        <v>0.98470333333333337</v>
      </c>
      <c r="H40" s="11">
        <v>0.01</v>
      </c>
      <c r="I40" s="11">
        <v>4.6446400000000008</v>
      </c>
      <c r="J40" s="11">
        <v>0</v>
      </c>
      <c r="K40" s="11">
        <v>5.5137200000000002</v>
      </c>
      <c r="L40" s="11">
        <v>5.7342688000000006</v>
      </c>
      <c r="M40" s="11">
        <v>7.1178500000000007</v>
      </c>
      <c r="N40" s="11">
        <v>7.4827425000000005</v>
      </c>
      <c r="O40" s="11">
        <f t="shared" si="11"/>
        <v>7.4827425000000005</v>
      </c>
      <c r="P40" s="11">
        <v>6.6</v>
      </c>
      <c r="Q40" s="11">
        <f t="shared" si="12"/>
        <v>6.617</v>
      </c>
      <c r="R40" s="11">
        <v>6.6498000000000008</v>
      </c>
      <c r="S40" s="11">
        <f t="shared" si="13"/>
        <v>6.6618000000000004</v>
      </c>
      <c r="T40" s="11">
        <v>6.6547911615624997</v>
      </c>
      <c r="U40" s="11">
        <f t="shared" si="14"/>
        <v>6.6547911615624997</v>
      </c>
      <c r="V40" s="11">
        <v>7.093</v>
      </c>
      <c r="W40" s="23">
        <f t="shared" si="15"/>
        <v>7.093</v>
      </c>
    </row>
    <row r="41" spans="1:23" ht="21" customHeight="1">
      <c r="A41" s="40" t="s">
        <v>52</v>
      </c>
      <c r="B41" s="41" t="s">
        <v>37</v>
      </c>
      <c r="C41" s="9" t="s">
        <v>34</v>
      </c>
      <c r="D41" s="9" t="s">
        <v>29</v>
      </c>
      <c r="E41" s="9" t="s">
        <v>29</v>
      </c>
      <c r="F41" s="11">
        <v>378</v>
      </c>
      <c r="G41" s="11">
        <f t="shared" si="0"/>
        <v>126</v>
      </c>
      <c r="H41" s="11">
        <v>0</v>
      </c>
      <c r="I41" s="11">
        <v>639</v>
      </c>
      <c r="J41" s="11">
        <v>0</v>
      </c>
      <c r="K41" s="11">
        <v>735</v>
      </c>
      <c r="L41" s="11">
        <v>762</v>
      </c>
      <c r="M41" s="11">
        <v>958</v>
      </c>
      <c r="N41" s="11">
        <v>997</v>
      </c>
      <c r="O41" s="11">
        <v>997</v>
      </c>
      <c r="P41" s="11">
        <v>805</v>
      </c>
      <c r="Q41" s="11">
        <v>805</v>
      </c>
      <c r="R41" s="11">
        <v>923</v>
      </c>
      <c r="S41" s="11">
        <v>923</v>
      </c>
      <c r="T41" s="11">
        <v>1065</v>
      </c>
      <c r="U41" s="11">
        <v>1065</v>
      </c>
      <c r="V41" s="11">
        <v>1158</v>
      </c>
      <c r="W41" s="23">
        <v>1158</v>
      </c>
    </row>
    <row r="42" spans="1:23" ht="21" customHeight="1">
      <c r="A42" s="40"/>
      <c r="B42" s="41"/>
      <c r="C42" s="9" t="s">
        <v>35</v>
      </c>
      <c r="D42" s="9" t="s">
        <v>29</v>
      </c>
      <c r="E42" s="9" t="s">
        <v>29</v>
      </c>
      <c r="F42" s="11">
        <v>2.9511099999999999</v>
      </c>
      <c r="G42" s="11">
        <f t="shared" si="0"/>
        <v>0.98370333333333326</v>
      </c>
      <c r="H42" s="11">
        <v>0</v>
      </c>
      <c r="I42" s="11">
        <v>4.634640000000001</v>
      </c>
      <c r="J42" s="11">
        <v>0</v>
      </c>
      <c r="K42" s="11">
        <v>5.5087200000000003</v>
      </c>
      <c r="L42" s="11">
        <v>5.674268800000001</v>
      </c>
      <c r="M42" s="11">
        <v>7.0981300000000003</v>
      </c>
      <c r="N42" s="11">
        <v>7.308742500000001</v>
      </c>
      <c r="O42" s="11">
        <v>7.308742500000001</v>
      </c>
      <c r="P42" s="11">
        <v>6.2560000000000002</v>
      </c>
      <c r="Q42" s="11">
        <v>6.2560000000000002</v>
      </c>
      <c r="R42" s="11">
        <v>6.3540000000000001</v>
      </c>
      <c r="S42" s="11">
        <v>6.3540000000000001</v>
      </c>
      <c r="T42" s="11">
        <v>6.5867911615625001</v>
      </c>
      <c r="U42" s="11">
        <v>6.5867911615625001</v>
      </c>
      <c r="V42" s="11">
        <v>7.0229999999999997</v>
      </c>
      <c r="W42" s="23">
        <v>7.0229999999999997</v>
      </c>
    </row>
    <row r="43" spans="1:23" ht="21" customHeight="1">
      <c r="A43" s="40" t="s">
        <v>53</v>
      </c>
      <c r="B43" s="41" t="s">
        <v>39</v>
      </c>
      <c r="C43" s="9" t="s">
        <v>34</v>
      </c>
      <c r="D43" s="9" t="s">
        <v>29</v>
      </c>
      <c r="E43" s="9" t="s">
        <v>29</v>
      </c>
      <c r="F43" s="11">
        <v>1</v>
      </c>
      <c r="G43" s="11">
        <f t="shared" si="0"/>
        <v>0.33333333333333331</v>
      </c>
      <c r="H43" s="11">
        <v>0</v>
      </c>
      <c r="I43" s="11">
        <v>0</v>
      </c>
      <c r="J43" s="11">
        <v>0</v>
      </c>
      <c r="K43" s="11">
        <v>1</v>
      </c>
      <c r="L43" s="11">
        <v>3</v>
      </c>
      <c r="M43" s="11">
        <v>2</v>
      </c>
      <c r="N43" s="11">
        <v>12</v>
      </c>
      <c r="O43" s="11">
        <f>10+2</f>
        <v>12</v>
      </c>
      <c r="P43" s="11">
        <v>28</v>
      </c>
      <c r="Q43" s="11">
        <f>24+1</f>
        <v>25</v>
      </c>
      <c r="R43" s="11">
        <v>16</v>
      </c>
      <c r="S43" s="11">
        <f>14+2</f>
        <v>16</v>
      </c>
      <c r="T43" s="11">
        <v>9</v>
      </c>
      <c r="U43" s="11">
        <f>5+4</f>
        <v>9</v>
      </c>
      <c r="V43" s="11">
        <v>9</v>
      </c>
      <c r="W43" s="23">
        <f>5+4</f>
        <v>9</v>
      </c>
    </row>
    <row r="44" spans="1:23" ht="21" customHeight="1">
      <c r="A44" s="40"/>
      <c r="B44" s="41"/>
      <c r="C44" s="9" t="s">
        <v>35</v>
      </c>
      <c r="D44" s="9" t="s">
        <v>29</v>
      </c>
      <c r="E44" s="9" t="s">
        <v>29</v>
      </c>
      <c r="F44" s="11">
        <v>3.0000000000000001E-3</v>
      </c>
      <c r="G44" s="11">
        <f t="shared" si="0"/>
        <v>1E-3</v>
      </c>
      <c r="H44" s="11">
        <v>0</v>
      </c>
      <c r="I44" s="11">
        <v>0</v>
      </c>
      <c r="J44" s="11">
        <v>0</v>
      </c>
      <c r="K44" s="11">
        <v>5.0000000000000001E-3</v>
      </c>
      <c r="L44" s="11">
        <v>0.06</v>
      </c>
      <c r="M44" s="11">
        <v>1.9720000000000001E-2</v>
      </c>
      <c r="N44" s="11">
        <v>0.16400000000000001</v>
      </c>
      <c r="O44" s="11">
        <f>0.138+0.026</f>
        <v>0.16400000000000001</v>
      </c>
      <c r="P44" s="11">
        <v>0.33199999999999996</v>
      </c>
      <c r="Q44" s="11">
        <f>0.3</f>
        <v>0.3</v>
      </c>
      <c r="R44" s="11">
        <v>0.17399999999999999</v>
      </c>
      <c r="S44" s="11">
        <f>0.15+0.024</f>
        <v>0.17399999999999999</v>
      </c>
      <c r="T44" s="11">
        <v>6.8000000000000005E-2</v>
      </c>
      <c r="U44" s="11">
        <f>0.032+0.036</f>
        <v>6.8000000000000005E-2</v>
      </c>
      <c r="V44" s="11">
        <v>7.0000000000000007E-2</v>
      </c>
      <c r="W44" s="23">
        <f>0.038+0.032</f>
        <v>7.0000000000000007E-2</v>
      </c>
    </row>
    <row r="45" spans="1:23" ht="21" customHeight="1">
      <c r="A45" s="40" t="s">
        <v>54</v>
      </c>
      <c r="B45" s="41" t="s">
        <v>41</v>
      </c>
      <c r="C45" s="9" t="s">
        <v>34</v>
      </c>
      <c r="D45" s="9" t="s">
        <v>29</v>
      </c>
      <c r="E45" s="9" t="s">
        <v>29</v>
      </c>
      <c r="F45" s="11">
        <v>0</v>
      </c>
      <c r="G45" s="11">
        <f t="shared" si="0"/>
        <v>0</v>
      </c>
      <c r="H45" s="11">
        <v>0</v>
      </c>
      <c r="I45" s="11">
        <v>0</v>
      </c>
      <c r="J45" s="11">
        <v>0</v>
      </c>
      <c r="K45" s="11">
        <v>0</v>
      </c>
      <c r="L45" s="11">
        <v>0</v>
      </c>
      <c r="M45" s="11">
        <v>0</v>
      </c>
      <c r="N45" s="11">
        <v>0</v>
      </c>
      <c r="O45" s="11">
        <v>0</v>
      </c>
      <c r="P45" s="11">
        <v>0</v>
      </c>
      <c r="Q45" s="11">
        <v>0</v>
      </c>
      <c r="R45" s="11">
        <v>0</v>
      </c>
      <c r="S45" s="11">
        <v>0</v>
      </c>
      <c r="T45" s="11">
        <v>0</v>
      </c>
      <c r="U45" s="11">
        <v>0</v>
      </c>
      <c r="V45" s="11">
        <v>0</v>
      </c>
      <c r="W45" s="23">
        <v>0</v>
      </c>
    </row>
    <row r="46" spans="1:23" ht="21" customHeight="1">
      <c r="A46" s="40"/>
      <c r="B46" s="41"/>
      <c r="C46" s="9" t="s">
        <v>35</v>
      </c>
      <c r="D46" s="9" t="s">
        <v>29</v>
      </c>
      <c r="E46" s="9" t="s">
        <v>29</v>
      </c>
      <c r="F46" s="11">
        <v>0</v>
      </c>
      <c r="G46" s="11">
        <f t="shared" si="0"/>
        <v>0</v>
      </c>
      <c r="H46" s="11">
        <v>0</v>
      </c>
      <c r="I46" s="11">
        <v>0</v>
      </c>
      <c r="J46" s="11">
        <v>0</v>
      </c>
      <c r="K46" s="11">
        <v>0</v>
      </c>
      <c r="L46" s="11">
        <v>0</v>
      </c>
      <c r="M46" s="11">
        <v>0</v>
      </c>
      <c r="N46" s="11">
        <v>0</v>
      </c>
      <c r="O46" s="11">
        <v>0</v>
      </c>
      <c r="P46" s="11">
        <v>0</v>
      </c>
      <c r="Q46" s="11">
        <v>0</v>
      </c>
      <c r="R46" s="11">
        <v>0</v>
      </c>
      <c r="S46" s="11">
        <v>0</v>
      </c>
      <c r="T46" s="11">
        <v>0</v>
      </c>
      <c r="U46" s="11">
        <v>0</v>
      </c>
      <c r="V46" s="11">
        <v>0</v>
      </c>
      <c r="W46" s="23">
        <v>0</v>
      </c>
    </row>
    <row r="47" spans="1:23" ht="21" customHeight="1">
      <c r="A47" s="40" t="s">
        <v>55</v>
      </c>
      <c r="B47" s="41" t="s">
        <v>43</v>
      </c>
      <c r="C47" s="9" t="s">
        <v>34</v>
      </c>
      <c r="D47" s="9" t="s">
        <v>29</v>
      </c>
      <c r="E47" s="9" t="s">
        <v>29</v>
      </c>
      <c r="F47" s="11">
        <v>0</v>
      </c>
      <c r="G47" s="11">
        <f t="shared" si="0"/>
        <v>0</v>
      </c>
      <c r="H47" s="11">
        <v>1</v>
      </c>
      <c r="I47" s="11">
        <v>1</v>
      </c>
      <c r="J47" s="11">
        <v>0</v>
      </c>
      <c r="K47" s="11">
        <v>0</v>
      </c>
      <c r="L47" s="11">
        <v>0</v>
      </c>
      <c r="M47" s="11">
        <v>0</v>
      </c>
      <c r="N47" s="11">
        <v>2</v>
      </c>
      <c r="O47" s="11">
        <v>2</v>
      </c>
      <c r="P47" s="11">
        <v>3</v>
      </c>
      <c r="Q47" s="11">
        <f>3+4</f>
        <v>7</v>
      </c>
      <c r="R47" s="11">
        <v>2</v>
      </c>
      <c r="S47" s="11">
        <v>2</v>
      </c>
      <c r="T47" s="11">
        <v>0</v>
      </c>
      <c r="U47" s="11">
        <v>0</v>
      </c>
      <c r="V47" s="11">
        <v>0</v>
      </c>
      <c r="W47" s="23">
        <v>0</v>
      </c>
    </row>
    <row r="48" spans="1:23" ht="21" customHeight="1">
      <c r="A48" s="40"/>
      <c r="B48" s="41"/>
      <c r="C48" s="9" t="s">
        <v>35</v>
      </c>
      <c r="D48" s="9" t="s">
        <v>29</v>
      </c>
      <c r="E48" s="9" t="s">
        <v>29</v>
      </c>
      <c r="F48" s="11">
        <v>0</v>
      </c>
      <c r="G48" s="11">
        <f t="shared" si="0"/>
        <v>0</v>
      </c>
      <c r="H48" s="11">
        <v>0.01</v>
      </c>
      <c r="I48" s="11">
        <v>0.01</v>
      </c>
      <c r="J48" s="11">
        <v>0</v>
      </c>
      <c r="K48" s="11">
        <v>0</v>
      </c>
      <c r="L48" s="11">
        <v>0</v>
      </c>
      <c r="M48" s="11">
        <v>0</v>
      </c>
      <c r="N48" s="11">
        <v>0.01</v>
      </c>
      <c r="O48" s="11">
        <v>0.01</v>
      </c>
      <c r="P48" s="11">
        <v>1.2E-2</v>
      </c>
      <c r="Q48" s="11">
        <f>0.061</f>
        <v>6.0999999999999999E-2</v>
      </c>
      <c r="R48" s="11">
        <v>0.12180000000000001</v>
      </c>
      <c r="S48" s="11">
        <v>0.1338</v>
      </c>
      <c r="T48" s="11">
        <v>0</v>
      </c>
      <c r="U48" s="11">
        <v>0</v>
      </c>
      <c r="V48" s="11">
        <v>0</v>
      </c>
      <c r="W48" s="23">
        <v>0</v>
      </c>
    </row>
    <row r="49" spans="1:23" ht="84" customHeight="1">
      <c r="A49" s="21" t="s">
        <v>56</v>
      </c>
      <c r="B49" s="13" t="s">
        <v>57</v>
      </c>
      <c r="C49" s="9" t="s">
        <v>58</v>
      </c>
      <c r="D49" s="9" t="s">
        <v>29</v>
      </c>
      <c r="E49" s="9" t="s">
        <v>29</v>
      </c>
      <c r="F49" s="11">
        <f>SUM(F50:F53)</f>
        <v>0.16459299999999999</v>
      </c>
      <c r="G49" s="11">
        <f t="shared" si="0"/>
        <v>5.4864333333333327E-2</v>
      </c>
      <c r="H49" s="11">
        <v>4.9000000000000002E-2</v>
      </c>
      <c r="I49" s="12">
        <v>9.9451020000000003</v>
      </c>
      <c r="J49" s="11">
        <v>0</v>
      </c>
      <c r="K49" s="12">
        <v>0.44016699999999997</v>
      </c>
      <c r="L49" s="11">
        <v>0.5</v>
      </c>
      <c r="M49" s="12">
        <v>0.13630555999999999</v>
      </c>
      <c r="N49" s="11">
        <v>1.5838679484745775</v>
      </c>
      <c r="O49" s="11">
        <v>0.84590957</v>
      </c>
      <c r="P49" s="11">
        <v>3.6799793024293788</v>
      </c>
      <c r="Q49" s="11">
        <v>3.6799793024293788</v>
      </c>
      <c r="R49" s="11">
        <v>2.190109302429379</v>
      </c>
      <c r="S49" s="11">
        <v>2.190109302429379</v>
      </c>
      <c r="T49" s="11">
        <v>0.72397630242937905</v>
      </c>
      <c r="U49" s="11">
        <v>0.72397630242937905</v>
      </c>
      <c r="V49" s="11">
        <v>0.72397630242937905</v>
      </c>
      <c r="W49" s="23">
        <v>0.72397630242937905</v>
      </c>
    </row>
    <row r="50" spans="1:23" ht="31.5">
      <c r="A50" s="21" t="s">
        <v>59</v>
      </c>
      <c r="B50" s="13" t="s">
        <v>60</v>
      </c>
      <c r="C50" s="9" t="s">
        <v>58</v>
      </c>
      <c r="D50" s="9" t="s">
        <v>29</v>
      </c>
      <c r="E50" s="9" t="s">
        <v>29</v>
      </c>
      <c r="F50" s="11">
        <v>0</v>
      </c>
      <c r="G50" s="11">
        <f t="shared" si="0"/>
        <v>0</v>
      </c>
      <c r="H50" s="11">
        <v>0</v>
      </c>
      <c r="I50" s="11">
        <v>0</v>
      </c>
      <c r="J50" s="11">
        <v>0</v>
      </c>
      <c r="K50" s="11">
        <v>0</v>
      </c>
      <c r="L50" s="11">
        <v>3.5000000000000003E-2</v>
      </c>
      <c r="M50" s="11">
        <v>9.5413892E-3</v>
      </c>
      <c r="N50" s="11">
        <v>0</v>
      </c>
      <c r="O50" s="11">
        <v>0</v>
      </c>
      <c r="P50" s="11">
        <v>0</v>
      </c>
      <c r="Q50" s="11">
        <v>0</v>
      </c>
      <c r="R50" s="11">
        <v>0</v>
      </c>
      <c r="S50" s="11">
        <v>0</v>
      </c>
      <c r="T50" s="11">
        <v>0</v>
      </c>
      <c r="U50" s="11">
        <v>0</v>
      </c>
      <c r="V50" s="11">
        <v>0</v>
      </c>
      <c r="W50" s="23">
        <v>0</v>
      </c>
    </row>
    <row r="51" spans="1:23" ht="48" customHeight="1">
      <c r="A51" s="21" t="s">
        <v>61</v>
      </c>
      <c r="B51" s="13" t="s">
        <v>62</v>
      </c>
      <c r="C51" s="9" t="s">
        <v>58</v>
      </c>
      <c r="D51" s="9" t="s">
        <v>29</v>
      </c>
      <c r="E51" s="9" t="s">
        <v>29</v>
      </c>
      <c r="F51" s="11">
        <v>0.16459299999999999</v>
      </c>
      <c r="G51" s="11">
        <f t="shared" si="0"/>
        <v>5.4864333333333327E-2</v>
      </c>
      <c r="H51" s="11">
        <v>0</v>
      </c>
      <c r="I51" s="11">
        <v>9.8963979999999996</v>
      </c>
      <c r="J51" s="11">
        <v>0</v>
      </c>
      <c r="K51" s="11">
        <v>0.44016699999999997</v>
      </c>
      <c r="L51" s="11">
        <v>0.46500000000000002</v>
      </c>
      <c r="M51" s="11">
        <v>0.12676417079999999</v>
      </c>
      <c r="N51" s="11">
        <v>1.2518679484745774</v>
      </c>
      <c r="O51" s="11">
        <f>O49-O50-O52</f>
        <v>0.51390957000000004</v>
      </c>
      <c r="P51" s="11">
        <v>3.169979302429379</v>
      </c>
      <c r="Q51" s="11">
        <f>Q49-Q50-Q52</f>
        <v>1.6752845284180791</v>
      </c>
      <c r="R51" s="11">
        <v>1.8401093024293789</v>
      </c>
      <c r="S51" s="11">
        <f>S49-S50-S52</f>
        <v>1.8401093024293789</v>
      </c>
      <c r="T51" s="11">
        <v>0.72397630242937905</v>
      </c>
      <c r="U51" s="11">
        <f t="shared" ref="U51" si="16">U49-U50</f>
        <v>0.72397630242937905</v>
      </c>
      <c r="V51" s="11">
        <v>0.72397630242937905</v>
      </c>
      <c r="W51" s="23">
        <f t="shared" ref="W51" si="17">W49-W50</f>
        <v>0.72397630242937905</v>
      </c>
    </row>
    <row r="52" spans="1:23" ht="48" customHeight="1">
      <c r="A52" s="21" t="s">
        <v>63</v>
      </c>
      <c r="B52" s="13" t="s">
        <v>64</v>
      </c>
      <c r="C52" s="9" t="s">
        <v>58</v>
      </c>
      <c r="D52" s="9" t="s">
        <v>29</v>
      </c>
      <c r="E52" s="9" t="s">
        <v>29</v>
      </c>
      <c r="F52" s="11">
        <v>0</v>
      </c>
      <c r="G52" s="11">
        <f t="shared" si="0"/>
        <v>0</v>
      </c>
      <c r="H52" s="11">
        <v>4.9000000000000002E-2</v>
      </c>
      <c r="I52" s="11">
        <v>4.8703999999999997E-2</v>
      </c>
      <c r="J52" s="11">
        <v>0</v>
      </c>
      <c r="K52" s="11">
        <v>0</v>
      </c>
      <c r="L52" s="11">
        <v>0</v>
      </c>
      <c r="M52" s="11">
        <v>0</v>
      </c>
      <c r="N52" s="11">
        <v>0.33200000000000002</v>
      </c>
      <c r="O52" s="11">
        <v>0.33200000000000002</v>
      </c>
      <c r="P52" s="11">
        <v>0.51</v>
      </c>
      <c r="Q52" s="11">
        <v>2.0046947740112997</v>
      </c>
      <c r="R52" s="11">
        <v>0.35</v>
      </c>
      <c r="S52" s="11">
        <v>0.35</v>
      </c>
      <c r="T52" s="11">
        <v>0</v>
      </c>
      <c r="U52" s="11">
        <v>0</v>
      </c>
      <c r="V52" s="11">
        <v>0</v>
      </c>
      <c r="W52" s="23">
        <v>0</v>
      </c>
    </row>
    <row r="53" spans="1:23" ht="31.5">
      <c r="A53" s="21" t="s">
        <v>65</v>
      </c>
      <c r="B53" s="13" t="s">
        <v>66</v>
      </c>
      <c r="C53" s="9" t="s">
        <v>58</v>
      </c>
      <c r="D53" s="9" t="s">
        <v>29</v>
      </c>
      <c r="E53" s="9" t="s">
        <v>29</v>
      </c>
      <c r="F53" s="11">
        <v>0</v>
      </c>
      <c r="G53" s="11">
        <f t="shared" si="0"/>
        <v>0</v>
      </c>
      <c r="H53" s="11">
        <v>0</v>
      </c>
      <c r="I53" s="11">
        <v>0</v>
      </c>
      <c r="J53" s="11">
        <v>0</v>
      </c>
      <c r="K53" s="11">
        <v>0</v>
      </c>
      <c r="L53" s="11">
        <v>0</v>
      </c>
      <c r="M53" s="11">
        <v>0</v>
      </c>
      <c r="N53" s="11">
        <v>0</v>
      </c>
      <c r="O53" s="11">
        <v>0</v>
      </c>
      <c r="P53" s="11">
        <v>0</v>
      </c>
      <c r="Q53" s="11">
        <v>0</v>
      </c>
      <c r="R53" s="11">
        <v>0</v>
      </c>
      <c r="S53" s="11">
        <v>0</v>
      </c>
      <c r="T53" s="11">
        <v>0</v>
      </c>
      <c r="U53" s="11">
        <v>0</v>
      </c>
      <c r="V53" s="11">
        <v>0</v>
      </c>
      <c r="W53" s="23">
        <v>0</v>
      </c>
    </row>
    <row r="54" spans="1:23" ht="21.75" customHeight="1">
      <c r="A54" s="40" t="s">
        <v>67</v>
      </c>
      <c r="B54" s="41" t="s">
        <v>68</v>
      </c>
      <c r="C54" s="9" t="s">
        <v>69</v>
      </c>
      <c r="D54" s="9" t="s">
        <v>29</v>
      </c>
      <c r="E54" s="9" t="s">
        <v>29</v>
      </c>
      <c r="F54" s="11">
        <f>F58+F62+F66</f>
        <v>0</v>
      </c>
      <c r="G54" s="11">
        <f t="shared" si="0"/>
        <v>0</v>
      </c>
      <c r="H54" s="11">
        <v>0</v>
      </c>
      <c r="I54" s="11">
        <v>0</v>
      </c>
      <c r="J54" s="11">
        <v>0</v>
      </c>
      <c r="K54" s="11">
        <v>5.0000000000000001E-3</v>
      </c>
      <c r="L54" s="11">
        <v>0</v>
      </c>
      <c r="M54" s="11">
        <v>1.9720000000000001E-2</v>
      </c>
      <c r="N54" s="11">
        <v>0.17400000000000002</v>
      </c>
      <c r="O54" s="11">
        <f>O58+O62+O66</f>
        <v>0.17400000000000002</v>
      </c>
      <c r="P54" s="11">
        <v>0.34399999999999997</v>
      </c>
      <c r="Q54" s="11">
        <f>Q58+Q62+Q66</f>
        <v>0.36099999999999999</v>
      </c>
      <c r="R54" s="11">
        <v>0.29580000000000001</v>
      </c>
      <c r="S54" s="11">
        <f>S58+S62+S66</f>
        <v>0.30779999999999996</v>
      </c>
      <c r="T54" s="11">
        <v>6.8000000000000005E-2</v>
      </c>
      <c r="U54" s="11">
        <f>U58+U62+U66</f>
        <v>6.8000000000000005E-2</v>
      </c>
      <c r="V54" s="11">
        <v>7.0000000000000007E-2</v>
      </c>
      <c r="W54" s="23">
        <f>W58+W62+W66</f>
        <v>7.0000000000000007E-2</v>
      </c>
    </row>
    <row r="55" spans="1:23" ht="21.75" customHeight="1">
      <c r="A55" s="40"/>
      <c r="B55" s="41"/>
      <c r="C55" s="9" t="s">
        <v>70</v>
      </c>
      <c r="D55" s="9" t="s">
        <v>29</v>
      </c>
      <c r="E55" s="9" t="s">
        <v>29</v>
      </c>
      <c r="F55" s="11">
        <f t="shared" ref="F55:F57" si="18">F59+F63+F67</f>
        <v>0</v>
      </c>
      <c r="G55" s="11">
        <f t="shared" si="0"/>
        <v>0</v>
      </c>
      <c r="H55" s="11">
        <v>0</v>
      </c>
      <c r="I55" s="11">
        <v>0</v>
      </c>
      <c r="J55" s="11">
        <v>0</v>
      </c>
      <c r="K55" s="11">
        <v>0</v>
      </c>
      <c r="L55" s="11">
        <v>0</v>
      </c>
      <c r="M55" s="11">
        <v>0</v>
      </c>
      <c r="N55" s="11">
        <v>0</v>
      </c>
      <c r="O55" s="11">
        <f t="shared" ref="O55:O57" si="19">O59+O63+O67</f>
        <v>0</v>
      </c>
      <c r="P55" s="11">
        <v>0</v>
      </c>
      <c r="Q55" s="11">
        <f t="shared" ref="Q55:Q57" si="20">Q59+Q63+Q67</f>
        <v>0</v>
      </c>
      <c r="R55" s="11">
        <v>0</v>
      </c>
      <c r="S55" s="11">
        <f t="shared" ref="S55:S57" si="21">S59+S63+S67</f>
        <v>0</v>
      </c>
      <c r="T55" s="11">
        <v>0</v>
      </c>
      <c r="U55" s="11">
        <f t="shared" ref="U55:U57" si="22">U59+U63+U67</f>
        <v>0</v>
      </c>
      <c r="V55" s="11">
        <v>0</v>
      </c>
      <c r="W55" s="23">
        <f t="shared" ref="W55:W57" si="23">W59+W63+W67</f>
        <v>0</v>
      </c>
    </row>
    <row r="56" spans="1:23" ht="21.75" customHeight="1">
      <c r="A56" s="40"/>
      <c r="B56" s="41"/>
      <c r="C56" s="9" t="s">
        <v>71</v>
      </c>
      <c r="D56" s="9" t="s">
        <v>29</v>
      </c>
      <c r="E56" s="9" t="s">
        <v>29</v>
      </c>
      <c r="F56" s="11">
        <f t="shared" si="18"/>
        <v>0</v>
      </c>
      <c r="G56" s="11">
        <f t="shared" si="0"/>
        <v>0</v>
      </c>
      <c r="H56" s="11">
        <v>0</v>
      </c>
      <c r="I56" s="11">
        <v>0</v>
      </c>
      <c r="J56" s="11">
        <v>0.11199999999999999</v>
      </c>
      <c r="K56" s="11">
        <v>0</v>
      </c>
      <c r="L56" s="11">
        <v>8.6300000000000008</v>
      </c>
      <c r="M56" s="11">
        <v>8.7000000000000011</v>
      </c>
      <c r="N56" s="11">
        <v>1.51</v>
      </c>
      <c r="O56" s="11">
        <f t="shared" si="19"/>
        <v>3.1829999999999998</v>
      </c>
      <c r="P56" s="11">
        <v>3.51</v>
      </c>
      <c r="Q56" s="11">
        <f t="shared" si="20"/>
        <v>3.51</v>
      </c>
      <c r="R56" s="11">
        <v>2.25</v>
      </c>
      <c r="S56" s="11">
        <f t="shared" si="21"/>
        <v>2.25</v>
      </c>
      <c r="T56" s="11">
        <v>1</v>
      </c>
      <c r="U56" s="11">
        <f t="shared" si="22"/>
        <v>1</v>
      </c>
      <c r="V56" s="11">
        <v>1</v>
      </c>
      <c r="W56" s="23">
        <f t="shared" si="23"/>
        <v>1</v>
      </c>
    </row>
    <row r="57" spans="1:23" ht="21.75" customHeight="1">
      <c r="A57" s="40"/>
      <c r="B57" s="41"/>
      <c r="C57" s="9" t="s">
        <v>72</v>
      </c>
      <c r="D57" s="9" t="s">
        <v>29</v>
      </c>
      <c r="E57" s="9" t="s">
        <v>29</v>
      </c>
      <c r="F57" s="11">
        <f t="shared" si="18"/>
        <v>0</v>
      </c>
      <c r="G57" s="11">
        <f t="shared" si="0"/>
        <v>0</v>
      </c>
      <c r="H57" s="11">
        <v>0</v>
      </c>
      <c r="I57" s="11">
        <v>0</v>
      </c>
      <c r="J57" s="11">
        <v>0</v>
      </c>
      <c r="K57" s="11">
        <v>1</v>
      </c>
      <c r="L57" s="11">
        <v>0</v>
      </c>
      <c r="M57" s="11">
        <v>2</v>
      </c>
      <c r="N57" s="11">
        <v>14</v>
      </c>
      <c r="O57" s="11">
        <f t="shared" si="19"/>
        <v>14</v>
      </c>
      <c r="P57" s="11">
        <v>31</v>
      </c>
      <c r="Q57" s="11">
        <f t="shared" si="20"/>
        <v>32</v>
      </c>
      <c r="R57" s="11">
        <v>18</v>
      </c>
      <c r="S57" s="11">
        <f t="shared" si="21"/>
        <v>18</v>
      </c>
      <c r="T57" s="11">
        <v>9</v>
      </c>
      <c r="U57" s="11">
        <f t="shared" si="22"/>
        <v>9</v>
      </c>
      <c r="V57" s="11">
        <v>9</v>
      </c>
      <c r="W57" s="23">
        <f t="shared" si="23"/>
        <v>9</v>
      </c>
    </row>
    <row r="58" spans="1:23" ht="21.75" customHeight="1">
      <c r="A58" s="40" t="s">
        <v>73</v>
      </c>
      <c r="B58" s="41" t="s">
        <v>39</v>
      </c>
      <c r="C58" s="9" t="s">
        <v>69</v>
      </c>
      <c r="D58" s="9" t="s">
        <v>29</v>
      </c>
      <c r="E58" s="9" t="s">
        <v>29</v>
      </c>
      <c r="F58" s="11">
        <v>0</v>
      </c>
      <c r="G58" s="11">
        <f t="shared" si="0"/>
        <v>0</v>
      </c>
      <c r="H58" s="11">
        <v>0</v>
      </c>
      <c r="I58" s="11">
        <v>0</v>
      </c>
      <c r="J58" s="11">
        <v>0</v>
      </c>
      <c r="K58" s="11">
        <v>5.0000000000000001E-3</v>
      </c>
      <c r="L58" s="11">
        <v>0</v>
      </c>
      <c r="M58" s="11">
        <v>1.9720000000000001E-2</v>
      </c>
      <c r="N58" s="11">
        <v>0.16400000000000001</v>
      </c>
      <c r="O58" s="11">
        <f>O44</f>
        <v>0.16400000000000001</v>
      </c>
      <c r="P58" s="11">
        <v>0.33199999999999996</v>
      </c>
      <c r="Q58" s="11">
        <f>Q44</f>
        <v>0.3</v>
      </c>
      <c r="R58" s="11">
        <v>0.17399999999999999</v>
      </c>
      <c r="S58" s="11">
        <f>S44</f>
        <v>0.17399999999999999</v>
      </c>
      <c r="T58" s="11">
        <v>6.8000000000000005E-2</v>
      </c>
      <c r="U58" s="11">
        <f>U44</f>
        <v>6.8000000000000005E-2</v>
      </c>
      <c r="V58" s="11">
        <v>7.0000000000000007E-2</v>
      </c>
      <c r="W58" s="23">
        <f>W44</f>
        <v>7.0000000000000007E-2</v>
      </c>
    </row>
    <row r="59" spans="1:23" ht="21.75" customHeight="1">
      <c r="A59" s="40"/>
      <c r="B59" s="41"/>
      <c r="C59" s="9" t="s">
        <v>70</v>
      </c>
      <c r="D59" s="9" t="s">
        <v>29</v>
      </c>
      <c r="E59" s="9" t="s">
        <v>29</v>
      </c>
      <c r="F59" s="11">
        <v>0</v>
      </c>
      <c r="G59" s="11">
        <f t="shared" si="0"/>
        <v>0</v>
      </c>
      <c r="H59" s="11">
        <v>0</v>
      </c>
      <c r="I59" s="11">
        <v>0</v>
      </c>
      <c r="J59" s="11">
        <v>0</v>
      </c>
      <c r="K59" s="11">
        <v>0</v>
      </c>
      <c r="L59" s="11">
        <v>0</v>
      </c>
      <c r="M59" s="11">
        <v>0</v>
      </c>
      <c r="N59" s="11">
        <v>0</v>
      </c>
      <c r="O59" s="11">
        <v>0</v>
      </c>
      <c r="P59" s="11">
        <v>0</v>
      </c>
      <c r="Q59" s="11">
        <v>0</v>
      </c>
      <c r="R59" s="11">
        <v>0</v>
      </c>
      <c r="S59" s="11">
        <v>0</v>
      </c>
      <c r="T59" s="11">
        <v>0</v>
      </c>
      <c r="U59" s="11">
        <v>0</v>
      </c>
      <c r="V59" s="11">
        <v>0</v>
      </c>
      <c r="W59" s="23">
        <v>0</v>
      </c>
    </row>
    <row r="60" spans="1:23" ht="21.75" customHeight="1">
      <c r="A60" s="40"/>
      <c r="B60" s="41"/>
      <c r="C60" s="9" t="s">
        <v>71</v>
      </c>
      <c r="D60" s="9" t="s">
        <v>29</v>
      </c>
      <c r="E60" s="9" t="s">
        <v>29</v>
      </c>
      <c r="F60" s="11">
        <v>0</v>
      </c>
      <c r="G60" s="11">
        <f t="shared" si="0"/>
        <v>0</v>
      </c>
      <c r="H60" s="11">
        <v>0</v>
      </c>
      <c r="I60" s="11">
        <v>0</v>
      </c>
      <c r="J60" s="11">
        <v>0.11199999999999999</v>
      </c>
      <c r="K60" s="11">
        <v>0</v>
      </c>
      <c r="L60" s="11">
        <v>8.6300000000000008</v>
      </c>
      <c r="M60" s="11">
        <v>8.7000000000000011</v>
      </c>
      <c r="N60" s="11">
        <v>1.51</v>
      </c>
      <c r="O60" s="11">
        <v>3.1829999999999998</v>
      </c>
      <c r="P60" s="11">
        <v>3.51</v>
      </c>
      <c r="Q60" s="11">
        <v>3.51</v>
      </c>
      <c r="R60" s="11">
        <v>2.25</v>
      </c>
      <c r="S60" s="11">
        <v>2.25</v>
      </c>
      <c r="T60" s="11">
        <v>1</v>
      </c>
      <c r="U60" s="11">
        <v>1</v>
      </c>
      <c r="V60" s="11">
        <v>1</v>
      </c>
      <c r="W60" s="23">
        <v>1</v>
      </c>
    </row>
    <row r="61" spans="1:23" ht="21.75" customHeight="1">
      <c r="A61" s="40"/>
      <c r="B61" s="41"/>
      <c r="C61" s="9" t="s">
        <v>72</v>
      </c>
      <c r="D61" s="9" t="s">
        <v>29</v>
      </c>
      <c r="E61" s="9" t="s">
        <v>29</v>
      </c>
      <c r="F61" s="11">
        <v>0</v>
      </c>
      <c r="G61" s="11">
        <f t="shared" si="0"/>
        <v>0</v>
      </c>
      <c r="H61" s="11">
        <v>0</v>
      </c>
      <c r="I61" s="11">
        <v>0</v>
      </c>
      <c r="J61" s="11">
        <v>0</v>
      </c>
      <c r="K61" s="11">
        <v>1</v>
      </c>
      <c r="L61" s="11">
        <v>0</v>
      </c>
      <c r="M61" s="11">
        <v>2</v>
      </c>
      <c r="N61" s="11">
        <v>12</v>
      </c>
      <c r="O61" s="11">
        <f>O43</f>
        <v>12</v>
      </c>
      <c r="P61" s="11">
        <v>28</v>
      </c>
      <c r="Q61" s="11">
        <f>Q43</f>
        <v>25</v>
      </c>
      <c r="R61" s="11">
        <v>16</v>
      </c>
      <c r="S61" s="11">
        <f>S43</f>
        <v>16</v>
      </c>
      <c r="T61" s="11">
        <v>9</v>
      </c>
      <c r="U61" s="11">
        <f>U43</f>
        <v>9</v>
      </c>
      <c r="V61" s="11">
        <v>9</v>
      </c>
      <c r="W61" s="23">
        <f>W43</f>
        <v>9</v>
      </c>
    </row>
    <row r="62" spans="1:23" ht="21.75" customHeight="1">
      <c r="A62" s="40" t="s">
        <v>74</v>
      </c>
      <c r="B62" s="41" t="s">
        <v>41</v>
      </c>
      <c r="C62" s="9" t="s">
        <v>69</v>
      </c>
      <c r="D62" s="9" t="s">
        <v>29</v>
      </c>
      <c r="E62" s="9" t="s">
        <v>29</v>
      </c>
      <c r="F62" s="11">
        <v>0</v>
      </c>
      <c r="G62" s="11">
        <f t="shared" si="0"/>
        <v>0</v>
      </c>
      <c r="H62" s="11">
        <v>0</v>
      </c>
      <c r="I62" s="11">
        <v>0</v>
      </c>
      <c r="J62" s="11">
        <v>0</v>
      </c>
      <c r="K62" s="11">
        <v>0</v>
      </c>
      <c r="L62" s="11">
        <v>0</v>
      </c>
      <c r="M62" s="11">
        <v>0</v>
      </c>
      <c r="N62" s="11">
        <v>0</v>
      </c>
      <c r="O62" s="11">
        <f>O46</f>
        <v>0</v>
      </c>
      <c r="P62" s="11">
        <v>0</v>
      </c>
      <c r="Q62" s="11">
        <f>Q46</f>
        <v>0</v>
      </c>
      <c r="R62" s="11">
        <v>0</v>
      </c>
      <c r="S62" s="11">
        <f>S46</f>
        <v>0</v>
      </c>
      <c r="T62" s="11">
        <v>0</v>
      </c>
      <c r="U62" s="11">
        <f>U46</f>
        <v>0</v>
      </c>
      <c r="V62" s="11">
        <v>0</v>
      </c>
      <c r="W62" s="23">
        <f>W46</f>
        <v>0</v>
      </c>
    </row>
    <row r="63" spans="1:23" ht="21.75" customHeight="1">
      <c r="A63" s="40"/>
      <c r="B63" s="41"/>
      <c r="C63" s="9" t="s">
        <v>70</v>
      </c>
      <c r="D63" s="9" t="s">
        <v>29</v>
      </c>
      <c r="E63" s="9" t="s">
        <v>29</v>
      </c>
      <c r="F63" s="11">
        <v>0</v>
      </c>
      <c r="G63" s="11">
        <f t="shared" si="0"/>
        <v>0</v>
      </c>
      <c r="H63" s="11">
        <v>0</v>
      </c>
      <c r="I63" s="11">
        <v>0</v>
      </c>
      <c r="J63" s="11">
        <v>0</v>
      </c>
      <c r="K63" s="11">
        <v>0</v>
      </c>
      <c r="L63" s="11">
        <v>0</v>
      </c>
      <c r="M63" s="11">
        <v>0</v>
      </c>
      <c r="N63" s="11">
        <v>0</v>
      </c>
      <c r="O63" s="11">
        <v>0</v>
      </c>
      <c r="P63" s="11">
        <v>0</v>
      </c>
      <c r="Q63" s="11">
        <v>0</v>
      </c>
      <c r="R63" s="11">
        <v>0</v>
      </c>
      <c r="S63" s="11">
        <v>0</v>
      </c>
      <c r="T63" s="11">
        <v>0</v>
      </c>
      <c r="U63" s="11">
        <v>0</v>
      </c>
      <c r="V63" s="11">
        <v>0</v>
      </c>
      <c r="W63" s="23">
        <v>0</v>
      </c>
    </row>
    <row r="64" spans="1:23" ht="21.75" customHeight="1">
      <c r="A64" s="40"/>
      <c r="B64" s="41"/>
      <c r="C64" s="9" t="s">
        <v>71</v>
      </c>
      <c r="D64" s="9" t="s">
        <v>29</v>
      </c>
      <c r="E64" s="9" t="s">
        <v>29</v>
      </c>
      <c r="F64" s="11">
        <v>0</v>
      </c>
      <c r="G64" s="11">
        <f t="shared" si="0"/>
        <v>0</v>
      </c>
      <c r="H64" s="11">
        <v>0</v>
      </c>
      <c r="I64" s="11">
        <v>0</v>
      </c>
      <c r="J64" s="11">
        <v>0</v>
      </c>
      <c r="K64" s="11">
        <v>0</v>
      </c>
      <c r="L64" s="11">
        <v>0</v>
      </c>
      <c r="M64" s="11">
        <v>0</v>
      </c>
      <c r="N64" s="11">
        <v>0</v>
      </c>
      <c r="O64" s="11">
        <v>0</v>
      </c>
      <c r="P64" s="11">
        <v>0</v>
      </c>
      <c r="Q64" s="11">
        <v>0</v>
      </c>
      <c r="R64" s="11">
        <v>0</v>
      </c>
      <c r="S64" s="11">
        <v>0</v>
      </c>
      <c r="T64" s="11">
        <v>0</v>
      </c>
      <c r="U64" s="11">
        <v>0</v>
      </c>
      <c r="V64" s="11">
        <v>0</v>
      </c>
      <c r="W64" s="23">
        <v>0</v>
      </c>
    </row>
    <row r="65" spans="1:23" ht="21.75" customHeight="1">
      <c r="A65" s="40"/>
      <c r="B65" s="41"/>
      <c r="C65" s="9" t="s">
        <v>72</v>
      </c>
      <c r="D65" s="9" t="s">
        <v>29</v>
      </c>
      <c r="E65" s="9" t="s">
        <v>29</v>
      </c>
      <c r="F65" s="11">
        <v>0</v>
      </c>
      <c r="G65" s="11">
        <f t="shared" si="0"/>
        <v>0</v>
      </c>
      <c r="H65" s="11">
        <v>0</v>
      </c>
      <c r="I65" s="11">
        <v>0</v>
      </c>
      <c r="J65" s="11">
        <v>0</v>
      </c>
      <c r="K65" s="11">
        <v>0</v>
      </c>
      <c r="L65" s="11">
        <v>0</v>
      </c>
      <c r="M65" s="11">
        <v>0</v>
      </c>
      <c r="N65" s="11">
        <v>0</v>
      </c>
      <c r="O65" s="11">
        <f>O45</f>
        <v>0</v>
      </c>
      <c r="P65" s="11">
        <v>0</v>
      </c>
      <c r="Q65" s="11">
        <f>Q45</f>
        <v>0</v>
      </c>
      <c r="R65" s="11">
        <v>0</v>
      </c>
      <c r="S65" s="11">
        <f>S45</f>
        <v>0</v>
      </c>
      <c r="T65" s="11">
        <v>0</v>
      </c>
      <c r="U65" s="11">
        <f>U45</f>
        <v>0</v>
      </c>
      <c r="V65" s="11">
        <v>0</v>
      </c>
      <c r="W65" s="23">
        <f>W45</f>
        <v>0</v>
      </c>
    </row>
    <row r="66" spans="1:23" ht="21.75" customHeight="1">
      <c r="A66" s="40" t="s">
        <v>75</v>
      </c>
      <c r="B66" s="41" t="s">
        <v>43</v>
      </c>
      <c r="C66" s="9" t="s">
        <v>69</v>
      </c>
      <c r="D66" s="9" t="s">
        <v>29</v>
      </c>
      <c r="E66" s="9" t="s">
        <v>29</v>
      </c>
      <c r="F66" s="11">
        <v>0</v>
      </c>
      <c r="G66" s="11">
        <f t="shared" si="0"/>
        <v>0</v>
      </c>
      <c r="H66" s="11">
        <v>0</v>
      </c>
      <c r="I66" s="11">
        <v>0</v>
      </c>
      <c r="J66" s="11">
        <v>0</v>
      </c>
      <c r="K66" s="11">
        <v>0</v>
      </c>
      <c r="L66" s="11">
        <v>0</v>
      </c>
      <c r="M66" s="11">
        <v>0</v>
      </c>
      <c r="N66" s="11">
        <v>0.01</v>
      </c>
      <c r="O66" s="11">
        <f>O48</f>
        <v>0.01</v>
      </c>
      <c r="P66" s="11">
        <v>1.2E-2</v>
      </c>
      <c r="Q66" s="11">
        <f>Q48</f>
        <v>6.0999999999999999E-2</v>
      </c>
      <c r="R66" s="11">
        <v>0.12180000000000001</v>
      </c>
      <c r="S66" s="11">
        <f>S48</f>
        <v>0.1338</v>
      </c>
      <c r="T66" s="11">
        <v>0</v>
      </c>
      <c r="U66" s="11">
        <f>U48</f>
        <v>0</v>
      </c>
      <c r="V66" s="11">
        <v>0</v>
      </c>
      <c r="W66" s="23">
        <f>W48</f>
        <v>0</v>
      </c>
    </row>
    <row r="67" spans="1:23" ht="21.75" customHeight="1">
      <c r="A67" s="40"/>
      <c r="B67" s="41"/>
      <c r="C67" s="9" t="s">
        <v>70</v>
      </c>
      <c r="D67" s="9" t="s">
        <v>29</v>
      </c>
      <c r="E67" s="9" t="s">
        <v>29</v>
      </c>
      <c r="F67" s="11">
        <v>0</v>
      </c>
      <c r="G67" s="11">
        <f t="shared" si="0"/>
        <v>0</v>
      </c>
      <c r="H67" s="11">
        <v>0</v>
      </c>
      <c r="I67" s="11">
        <v>0</v>
      </c>
      <c r="J67" s="11">
        <v>0</v>
      </c>
      <c r="K67" s="11">
        <v>0</v>
      </c>
      <c r="L67" s="11">
        <v>0</v>
      </c>
      <c r="M67" s="11">
        <v>0</v>
      </c>
      <c r="N67" s="11">
        <v>0</v>
      </c>
      <c r="O67" s="11">
        <v>0</v>
      </c>
      <c r="P67" s="11">
        <v>0</v>
      </c>
      <c r="Q67" s="11">
        <v>0</v>
      </c>
      <c r="R67" s="11">
        <v>0</v>
      </c>
      <c r="S67" s="11">
        <v>0</v>
      </c>
      <c r="T67" s="11">
        <v>0</v>
      </c>
      <c r="U67" s="11">
        <v>0</v>
      </c>
      <c r="V67" s="11">
        <v>0</v>
      </c>
      <c r="W67" s="23">
        <v>0</v>
      </c>
    </row>
    <row r="68" spans="1:23" ht="21.75" customHeight="1">
      <c r="A68" s="40"/>
      <c r="B68" s="41"/>
      <c r="C68" s="9" t="s">
        <v>71</v>
      </c>
      <c r="D68" s="9" t="s">
        <v>29</v>
      </c>
      <c r="E68" s="9" t="s">
        <v>29</v>
      </c>
      <c r="F68" s="11">
        <v>0</v>
      </c>
      <c r="G68" s="11">
        <f t="shared" si="0"/>
        <v>0</v>
      </c>
      <c r="H68" s="11">
        <v>0</v>
      </c>
      <c r="I68" s="11">
        <v>0</v>
      </c>
      <c r="J68" s="11">
        <v>0</v>
      </c>
      <c r="K68" s="11">
        <v>0</v>
      </c>
      <c r="L68" s="11">
        <v>0</v>
      </c>
      <c r="M68" s="11">
        <v>0</v>
      </c>
      <c r="N68" s="11">
        <v>0</v>
      </c>
      <c r="O68" s="11">
        <v>0</v>
      </c>
      <c r="P68" s="11">
        <v>0</v>
      </c>
      <c r="Q68" s="11">
        <v>0</v>
      </c>
      <c r="R68" s="11">
        <v>0</v>
      </c>
      <c r="S68" s="11">
        <v>0</v>
      </c>
      <c r="T68" s="11">
        <v>0</v>
      </c>
      <c r="U68" s="11">
        <v>0</v>
      </c>
      <c r="V68" s="11">
        <v>0</v>
      </c>
      <c r="W68" s="23">
        <v>0</v>
      </c>
    </row>
    <row r="69" spans="1:23" ht="21.75" customHeight="1">
      <c r="A69" s="40"/>
      <c r="B69" s="41"/>
      <c r="C69" s="9" t="s">
        <v>72</v>
      </c>
      <c r="D69" s="9" t="s">
        <v>29</v>
      </c>
      <c r="E69" s="9" t="s">
        <v>29</v>
      </c>
      <c r="F69" s="11">
        <v>0</v>
      </c>
      <c r="G69" s="11">
        <f t="shared" si="0"/>
        <v>0</v>
      </c>
      <c r="H69" s="11">
        <v>0</v>
      </c>
      <c r="I69" s="11">
        <v>0</v>
      </c>
      <c r="J69" s="11">
        <v>0</v>
      </c>
      <c r="K69" s="11">
        <v>0</v>
      </c>
      <c r="L69" s="11">
        <v>0</v>
      </c>
      <c r="M69" s="11">
        <v>0</v>
      </c>
      <c r="N69" s="11">
        <v>2</v>
      </c>
      <c r="O69" s="11">
        <f>O47</f>
        <v>2</v>
      </c>
      <c r="P69" s="11">
        <v>3</v>
      </c>
      <c r="Q69" s="11">
        <f>Q47</f>
        <v>7</v>
      </c>
      <c r="R69" s="11">
        <v>2</v>
      </c>
      <c r="S69" s="11">
        <f>S47</f>
        <v>2</v>
      </c>
      <c r="T69" s="11">
        <v>0</v>
      </c>
      <c r="U69" s="11">
        <f>U47</f>
        <v>0</v>
      </c>
      <c r="V69" s="11">
        <v>0</v>
      </c>
      <c r="W69" s="23">
        <f>W47</f>
        <v>0</v>
      </c>
    </row>
    <row r="70" spans="1:23">
      <c r="A70" s="40" t="s">
        <v>76</v>
      </c>
      <c r="B70" s="41" t="s">
        <v>77</v>
      </c>
      <c r="C70" s="9" t="s">
        <v>69</v>
      </c>
      <c r="D70" s="9" t="s">
        <v>29</v>
      </c>
      <c r="E70" s="9" t="s">
        <v>29</v>
      </c>
      <c r="F70" s="11">
        <f>F74+F78+F82</f>
        <v>0</v>
      </c>
      <c r="G70" s="11">
        <f t="shared" si="0"/>
        <v>0</v>
      </c>
      <c r="H70" s="11">
        <v>0</v>
      </c>
      <c r="I70" s="11">
        <v>0</v>
      </c>
      <c r="J70" s="11">
        <v>0</v>
      </c>
      <c r="K70" s="11">
        <v>5.0000000000000001E-3</v>
      </c>
      <c r="L70" s="11">
        <v>0</v>
      </c>
      <c r="M70" s="11">
        <v>1.9720000000000001E-2</v>
      </c>
      <c r="N70" s="11">
        <v>0.17400000000000002</v>
      </c>
      <c r="O70" s="11">
        <f t="shared" ref="O70:O73" si="24">O74+O78+O82</f>
        <v>0.17400000000000002</v>
      </c>
      <c r="P70" s="11">
        <v>0.34399999999999997</v>
      </c>
      <c r="Q70" s="11">
        <f t="shared" ref="Q70:Q73" si="25">Q74+Q78+Q82</f>
        <v>0.36099999999999999</v>
      </c>
      <c r="R70" s="11">
        <v>0.29580000000000001</v>
      </c>
      <c r="S70" s="11">
        <f t="shared" ref="S70:S73" si="26">S74+S78+S82</f>
        <v>0.30779999999999996</v>
      </c>
      <c r="T70" s="11">
        <v>6.8000000000000005E-2</v>
      </c>
      <c r="U70" s="11">
        <f t="shared" ref="U70:U73" si="27">U74+U78+U82</f>
        <v>6.8000000000000005E-2</v>
      </c>
      <c r="V70" s="11">
        <v>7.0000000000000007E-2</v>
      </c>
      <c r="W70" s="23">
        <f t="shared" ref="W70:W73" si="28">W74+W78+W82</f>
        <v>7.0000000000000007E-2</v>
      </c>
    </row>
    <row r="71" spans="1:23">
      <c r="A71" s="40"/>
      <c r="B71" s="41"/>
      <c r="C71" s="9" t="s">
        <v>70</v>
      </c>
      <c r="D71" s="9" t="s">
        <v>29</v>
      </c>
      <c r="E71" s="9" t="s">
        <v>29</v>
      </c>
      <c r="F71" s="11">
        <f t="shared" ref="F71:F73" si="29">F75+F79+F83</f>
        <v>0</v>
      </c>
      <c r="G71" s="11">
        <f t="shared" si="0"/>
        <v>0</v>
      </c>
      <c r="H71" s="11">
        <v>0</v>
      </c>
      <c r="I71" s="11">
        <v>0</v>
      </c>
      <c r="J71" s="11">
        <v>0</v>
      </c>
      <c r="K71" s="11">
        <v>0</v>
      </c>
      <c r="L71" s="11">
        <v>0</v>
      </c>
      <c r="M71" s="11">
        <v>0</v>
      </c>
      <c r="N71" s="11">
        <v>0</v>
      </c>
      <c r="O71" s="11">
        <f t="shared" si="24"/>
        <v>0</v>
      </c>
      <c r="P71" s="11">
        <v>0</v>
      </c>
      <c r="Q71" s="11">
        <f t="shared" si="25"/>
        <v>0</v>
      </c>
      <c r="R71" s="11">
        <v>0</v>
      </c>
      <c r="S71" s="11">
        <f t="shared" si="26"/>
        <v>0</v>
      </c>
      <c r="T71" s="11">
        <v>0</v>
      </c>
      <c r="U71" s="11">
        <f t="shared" si="27"/>
        <v>0</v>
      </c>
      <c r="V71" s="11">
        <v>0</v>
      </c>
      <c r="W71" s="23">
        <f t="shared" si="28"/>
        <v>0</v>
      </c>
    </row>
    <row r="72" spans="1:23">
      <c r="A72" s="40"/>
      <c r="B72" s="41"/>
      <c r="C72" s="9" t="s">
        <v>71</v>
      </c>
      <c r="D72" s="9" t="s">
        <v>29</v>
      </c>
      <c r="E72" s="9" t="s">
        <v>29</v>
      </c>
      <c r="F72" s="11">
        <f t="shared" si="29"/>
        <v>0</v>
      </c>
      <c r="G72" s="11">
        <f t="shared" si="0"/>
        <v>0</v>
      </c>
      <c r="H72" s="11">
        <v>0</v>
      </c>
      <c r="I72" s="11">
        <v>0</v>
      </c>
      <c r="J72" s="11">
        <v>0.11199999999999999</v>
      </c>
      <c r="K72" s="11">
        <v>0</v>
      </c>
      <c r="L72" s="11">
        <v>8.6300000000000008</v>
      </c>
      <c r="M72" s="11">
        <v>8.7000000000000011</v>
      </c>
      <c r="N72" s="11">
        <v>1.51</v>
      </c>
      <c r="O72" s="11">
        <f t="shared" si="24"/>
        <v>3.1829999999999998</v>
      </c>
      <c r="P72" s="11">
        <v>3.51</v>
      </c>
      <c r="Q72" s="11">
        <f t="shared" si="25"/>
        <v>3.51</v>
      </c>
      <c r="R72" s="11">
        <v>2.25</v>
      </c>
      <c r="S72" s="11">
        <f t="shared" si="26"/>
        <v>2.25</v>
      </c>
      <c r="T72" s="11">
        <v>1</v>
      </c>
      <c r="U72" s="11">
        <f t="shared" si="27"/>
        <v>1</v>
      </c>
      <c r="V72" s="11">
        <v>1</v>
      </c>
      <c r="W72" s="23">
        <f t="shared" si="28"/>
        <v>1</v>
      </c>
    </row>
    <row r="73" spans="1:23">
      <c r="A73" s="40"/>
      <c r="B73" s="41"/>
      <c r="C73" s="9" t="s">
        <v>72</v>
      </c>
      <c r="D73" s="9" t="s">
        <v>29</v>
      </c>
      <c r="E73" s="9" t="s">
        <v>29</v>
      </c>
      <c r="F73" s="11">
        <f t="shared" si="29"/>
        <v>0</v>
      </c>
      <c r="G73" s="11">
        <f t="shared" si="0"/>
        <v>0</v>
      </c>
      <c r="H73" s="11">
        <v>0</v>
      </c>
      <c r="I73" s="11">
        <v>0</v>
      </c>
      <c r="J73" s="11">
        <v>0</v>
      </c>
      <c r="K73" s="11">
        <v>1</v>
      </c>
      <c r="L73" s="11">
        <v>0</v>
      </c>
      <c r="M73" s="11">
        <v>2</v>
      </c>
      <c r="N73" s="11">
        <v>14</v>
      </c>
      <c r="O73" s="11">
        <f t="shared" si="24"/>
        <v>14</v>
      </c>
      <c r="P73" s="11">
        <v>31</v>
      </c>
      <c r="Q73" s="11">
        <f t="shared" si="25"/>
        <v>32</v>
      </c>
      <c r="R73" s="11">
        <v>18</v>
      </c>
      <c r="S73" s="11">
        <f t="shared" si="26"/>
        <v>18</v>
      </c>
      <c r="T73" s="11">
        <v>9</v>
      </c>
      <c r="U73" s="11">
        <f t="shared" si="27"/>
        <v>9</v>
      </c>
      <c r="V73" s="11">
        <v>9</v>
      </c>
      <c r="W73" s="23">
        <f t="shared" si="28"/>
        <v>9</v>
      </c>
    </row>
    <row r="74" spans="1:23">
      <c r="A74" s="40" t="s">
        <v>78</v>
      </c>
      <c r="B74" s="41" t="s">
        <v>39</v>
      </c>
      <c r="C74" s="9" t="s">
        <v>69</v>
      </c>
      <c r="D74" s="9" t="s">
        <v>29</v>
      </c>
      <c r="E74" s="9" t="s">
        <v>29</v>
      </c>
      <c r="F74" s="11">
        <v>0</v>
      </c>
      <c r="G74" s="11">
        <f t="shared" si="0"/>
        <v>0</v>
      </c>
      <c r="H74" s="11">
        <v>0</v>
      </c>
      <c r="I74" s="11">
        <v>0</v>
      </c>
      <c r="J74" s="11">
        <v>0</v>
      </c>
      <c r="K74" s="11">
        <v>5.0000000000000001E-3</v>
      </c>
      <c r="L74" s="11">
        <v>0</v>
      </c>
      <c r="M74" s="11">
        <v>1.9720000000000001E-2</v>
      </c>
      <c r="N74" s="11">
        <v>0.16400000000000001</v>
      </c>
      <c r="O74" s="11">
        <f>O58</f>
        <v>0.16400000000000001</v>
      </c>
      <c r="P74" s="11">
        <v>0.33199999999999996</v>
      </c>
      <c r="Q74" s="11">
        <f>Q58</f>
        <v>0.3</v>
      </c>
      <c r="R74" s="11">
        <v>0.17399999999999999</v>
      </c>
      <c r="S74" s="11">
        <f>S58</f>
        <v>0.17399999999999999</v>
      </c>
      <c r="T74" s="11">
        <v>6.8000000000000005E-2</v>
      </c>
      <c r="U74" s="11">
        <f>U58</f>
        <v>6.8000000000000005E-2</v>
      </c>
      <c r="V74" s="11">
        <v>7.0000000000000007E-2</v>
      </c>
      <c r="W74" s="23">
        <f>W58</f>
        <v>7.0000000000000007E-2</v>
      </c>
    </row>
    <row r="75" spans="1:23">
      <c r="A75" s="40"/>
      <c r="B75" s="41"/>
      <c r="C75" s="9" t="s">
        <v>70</v>
      </c>
      <c r="D75" s="9" t="s">
        <v>29</v>
      </c>
      <c r="E75" s="9" t="s">
        <v>29</v>
      </c>
      <c r="F75" s="11">
        <v>0</v>
      </c>
      <c r="G75" s="11">
        <f t="shared" si="0"/>
        <v>0</v>
      </c>
      <c r="H75" s="11">
        <v>0</v>
      </c>
      <c r="I75" s="11">
        <v>0</v>
      </c>
      <c r="J75" s="11">
        <v>0</v>
      </c>
      <c r="K75" s="11">
        <v>0</v>
      </c>
      <c r="L75" s="11">
        <v>0</v>
      </c>
      <c r="M75" s="11">
        <v>0</v>
      </c>
      <c r="N75" s="11">
        <v>0</v>
      </c>
      <c r="O75" s="11">
        <f t="shared" ref="O75:O77" si="30">O59</f>
        <v>0</v>
      </c>
      <c r="P75" s="11">
        <v>0</v>
      </c>
      <c r="Q75" s="11">
        <f t="shared" ref="Q75:Q77" si="31">Q59</f>
        <v>0</v>
      </c>
      <c r="R75" s="11">
        <v>0</v>
      </c>
      <c r="S75" s="11">
        <f t="shared" ref="S75:S77" si="32">S59</f>
        <v>0</v>
      </c>
      <c r="T75" s="11">
        <v>0</v>
      </c>
      <c r="U75" s="11">
        <f t="shared" ref="U75:U77" si="33">U59</f>
        <v>0</v>
      </c>
      <c r="V75" s="11">
        <v>0</v>
      </c>
      <c r="W75" s="23">
        <f t="shared" ref="W75:W77" si="34">W59</f>
        <v>0</v>
      </c>
    </row>
    <row r="76" spans="1:23">
      <c r="A76" s="40"/>
      <c r="B76" s="41"/>
      <c r="C76" s="9" t="s">
        <v>71</v>
      </c>
      <c r="D76" s="9" t="s">
        <v>29</v>
      </c>
      <c r="E76" s="9" t="s">
        <v>29</v>
      </c>
      <c r="F76" s="11">
        <v>0</v>
      </c>
      <c r="G76" s="11">
        <f t="shared" si="0"/>
        <v>0</v>
      </c>
      <c r="H76" s="11">
        <v>0</v>
      </c>
      <c r="I76" s="11">
        <v>0</v>
      </c>
      <c r="J76" s="11">
        <v>0.11199999999999999</v>
      </c>
      <c r="K76" s="11">
        <v>0</v>
      </c>
      <c r="L76" s="11">
        <v>8.6300000000000008</v>
      </c>
      <c r="M76" s="11">
        <v>8.7000000000000011</v>
      </c>
      <c r="N76" s="11">
        <v>1.51</v>
      </c>
      <c r="O76" s="11">
        <f t="shared" si="30"/>
        <v>3.1829999999999998</v>
      </c>
      <c r="P76" s="11">
        <v>3.51</v>
      </c>
      <c r="Q76" s="11">
        <f t="shared" si="31"/>
        <v>3.51</v>
      </c>
      <c r="R76" s="11">
        <v>2.25</v>
      </c>
      <c r="S76" s="11">
        <f t="shared" si="32"/>
        <v>2.25</v>
      </c>
      <c r="T76" s="11">
        <v>1</v>
      </c>
      <c r="U76" s="11">
        <f t="shared" si="33"/>
        <v>1</v>
      </c>
      <c r="V76" s="11">
        <v>1</v>
      </c>
      <c r="W76" s="23">
        <f t="shared" si="34"/>
        <v>1</v>
      </c>
    </row>
    <row r="77" spans="1:23">
      <c r="A77" s="40"/>
      <c r="B77" s="41"/>
      <c r="C77" s="9" t="s">
        <v>79</v>
      </c>
      <c r="D77" s="9" t="s">
        <v>29</v>
      </c>
      <c r="E77" s="9" t="s">
        <v>29</v>
      </c>
      <c r="F77" s="11">
        <v>0</v>
      </c>
      <c r="G77" s="11">
        <f t="shared" si="0"/>
        <v>0</v>
      </c>
      <c r="H77" s="11">
        <v>0</v>
      </c>
      <c r="I77" s="11">
        <v>0</v>
      </c>
      <c r="J77" s="11">
        <v>0</v>
      </c>
      <c r="K77" s="11">
        <v>1</v>
      </c>
      <c r="L77" s="11">
        <v>0</v>
      </c>
      <c r="M77" s="11">
        <v>2</v>
      </c>
      <c r="N77" s="11">
        <v>12</v>
      </c>
      <c r="O77" s="11">
        <f t="shared" si="30"/>
        <v>12</v>
      </c>
      <c r="P77" s="11">
        <v>28</v>
      </c>
      <c r="Q77" s="11">
        <f t="shared" si="31"/>
        <v>25</v>
      </c>
      <c r="R77" s="11">
        <v>16</v>
      </c>
      <c r="S77" s="11">
        <f t="shared" si="32"/>
        <v>16</v>
      </c>
      <c r="T77" s="11">
        <v>9</v>
      </c>
      <c r="U77" s="11">
        <f t="shared" si="33"/>
        <v>9</v>
      </c>
      <c r="V77" s="11">
        <v>9</v>
      </c>
      <c r="W77" s="23">
        <f t="shared" si="34"/>
        <v>9</v>
      </c>
    </row>
    <row r="78" spans="1:23">
      <c r="A78" s="40" t="s">
        <v>80</v>
      </c>
      <c r="B78" s="41" t="s">
        <v>41</v>
      </c>
      <c r="C78" s="9" t="s">
        <v>69</v>
      </c>
      <c r="D78" s="9" t="s">
        <v>29</v>
      </c>
      <c r="E78" s="9" t="s">
        <v>29</v>
      </c>
      <c r="F78" s="11">
        <v>0</v>
      </c>
      <c r="G78" s="11">
        <f t="shared" si="0"/>
        <v>0</v>
      </c>
      <c r="H78" s="11">
        <v>0</v>
      </c>
      <c r="I78" s="11">
        <v>0</v>
      </c>
      <c r="J78" s="11">
        <v>0</v>
      </c>
      <c r="K78" s="11">
        <v>0</v>
      </c>
      <c r="L78" s="11">
        <v>0</v>
      </c>
      <c r="M78" s="11">
        <v>0</v>
      </c>
      <c r="N78" s="11">
        <v>0</v>
      </c>
      <c r="O78" s="11">
        <f>O62</f>
        <v>0</v>
      </c>
      <c r="P78" s="11">
        <v>0</v>
      </c>
      <c r="Q78" s="11">
        <f>Q62</f>
        <v>0</v>
      </c>
      <c r="R78" s="11">
        <v>0</v>
      </c>
      <c r="S78" s="11">
        <f>S62</f>
        <v>0</v>
      </c>
      <c r="T78" s="11">
        <v>0</v>
      </c>
      <c r="U78" s="11">
        <f>U62</f>
        <v>0</v>
      </c>
      <c r="V78" s="11">
        <v>0</v>
      </c>
      <c r="W78" s="23">
        <f>W62</f>
        <v>0</v>
      </c>
    </row>
    <row r="79" spans="1:23">
      <c r="A79" s="40"/>
      <c r="B79" s="41"/>
      <c r="C79" s="9" t="s">
        <v>70</v>
      </c>
      <c r="D79" s="9" t="s">
        <v>29</v>
      </c>
      <c r="E79" s="9" t="s">
        <v>29</v>
      </c>
      <c r="F79" s="11">
        <v>0</v>
      </c>
      <c r="G79" s="11">
        <f t="shared" si="0"/>
        <v>0</v>
      </c>
      <c r="H79" s="11">
        <v>0</v>
      </c>
      <c r="I79" s="11">
        <v>0</v>
      </c>
      <c r="J79" s="11">
        <v>0</v>
      </c>
      <c r="K79" s="11">
        <v>0</v>
      </c>
      <c r="L79" s="11">
        <v>0</v>
      </c>
      <c r="M79" s="11">
        <v>0</v>
      </c>
      <c r="N79" s="11">
        <v>0</v>
      </c>
      <c r="O79" s="11">
        <f t="shared" ref="O79:O81" si="35">O63</f>
        <v>0</v>
      </c>
      <c r="P79" s="11">
        <v>0</v>
      </c>
      <c r="Q79" s="11">
        <f t="shared" ref="Q79:Q81" si="36">Q63</f>
        <v>0</v>
      </c>
      <c r="R79" s="11">
        <v>0</v>
      </c>
      <c r="S79" s="11">
        <f t="shared" ref="S79:S81" si="37">S63</f>
        <v>0</v>
      </c>
      <c r="T79" s="11">
        <v>0</v>
      </c>
      <c r="U79" s="11">
        <f t="shared" ref="U79:U81" si="38">U63</f>
        <v>0</v>
      </c>
      <c r="V79" s="11">
        <v>0</v>
      </c>
      <c r="W79" s="23">
        <f t="shared" ref="W79:W81" si="39">W63</f>
        <v>0</v>
      </c>
    </row>
    <row r="80" spans="1:23">
      <c r="A80" s="40"/>
      <c r="B80" s="41"/>
      <c r="C80" s="9" t="s">
        <v>71</v>
      </c>
      <c r="D80" s="9" t="s">
        <v>29</v>
      </c>
      <c r="E80" s="9" t="s">
        <v>29</v>
      </c>
      <c r="F80" s="11">
        <v>0</v>
      </c>
      <c r="G80" s="11">
        <f t="shared" si="0"/>
        <v>0</v>
      </c>
      <c r="H80" s="11">
        <v>0</v>
      </c>
      <c r="I80" s="11">
        <v>0</v>
      </c>
      <c r="J80" s="11">
        <v>0</v>
      </c>
      <c r="K80" s="11">
        <v>0</v>
      </c>
      <c r="L80" s="11">
        <v>0</v>
      </c>
      <c r="M80" s="11">
        <v>0</v>
      </c>
      <c r="N80" s="11">
        <v>0</v>
      </c>
      <c r="O80" s="11">
        <f t="shared" si="35"/>
        <v>0</v>
      </c>
      <c r="P80" s="11">
        <v>0</v>
      </c>
      <c r="Q80" s="11">
        <f t="shared" si="36"/>
        <v>0</v>
      </c>
      <c r="R80" s="11">
        <v>0</v>
      </c>
      <c r="S80" s="11">
        <f t="shared" si="37"/>
        <v>0</v>
      </c>
      <c r="T80" s="11">
        <v>0</v>
      </c>
      <c r="U80" s="11">
        <f t="shared" si="38"/>
        <v>0</v>
      </c>
      <c r="V80" s="11">
        <v>0</v>
      </c>
      <c r="W80" s="23">
        <f t="shared" si="39"/>
        <v>0</v>
      </c>
    </row>
    <row r="81" spans="1:23">
      <c r="A81" s="40"/>
      <c r="B81" s="41"/>
      <c r="C81" s="9" t="s">
        <v>72</v>
      </c>
      <c r="D81" s="9" t="s">
        <v>29</v>
      </c>
      <c r="E81" s="9" t="s">
        <v>29</v>
      </c>
      <c r="F81" s="11">
        <v>0</v>
      </c>
      <c r="G81" s="11">
        <f t="shared" si="0"/>
        <v>0</v>
      </c>
      <c r="H81" s="11">
        <v>0</v>
      </c>
      <c r="I81" s="11">
        <v>0</v>
      </c>
      <c r="J81" s="11">
        <v>0</v>
      </c>
      <c r="K81" s="11">
        <v>0</v>
      </c>
      <c r="L81" s="11">
        <v>0</v>
      </c>
      <c r="M81" s="11">
        <v>0</v>
      </c>
      <c r="N81" s="11">
        <v>0</v>
      </c>
      <c r="O81" s="11">
        <f t="shared" si="35"/>
        <v>0</v>
      </c>
      <c r="P81" s="11">
        <v>0</v>
      </c>
      <c r="Q81" s="11">
        <f t="shared" si="36"/>
        <v>0</v>
      </c>
      <c r="R81" s="11">
        <v>0</v>
      </c>
      <c r="S81" s="11">
        <f t="shared" si="37"/>
        <v>0</v>
      </c>
      <c r="T81" s="11">
        <v>0</v>
      </c>
      <c r="U81" s="11">
        <f t="shared" si="38"/>
        <v>0</v>
      </c>
      <c r="V81" s="11">
        <v>0</v>
      </c>
      <c r="W81" s="23">
        <f t="shared" si="39"/>
        <v>0</v>
      </c>
    </row>
    <row r="82" spans="1:23">
      <c r="A82" s="40" t="s">
        <v>81</v>
      </c>
      <c r="B82" s="41" t="s">
        <v>43</v>
      </c>
      <c r="C82" s="9" t="s">
        <v>69</v>
      </c>
      <c r="D82" s="9" t="s">
        <v>29</v>
      </c>
      <c r="E82" s="9" t="s">
        <v>29</v>
      </c>
      <c r="F82" s="11">
        <v>0</v>
      </c>
      <c r="G82" s="11">
        <f t="shared" si="0"/>
        <v>0</v>
      </c>
      <c r="H82" s="11">
        <v>0</v>
      </c>
      <c r="I82" s="11">
        <v>0</v>
      </c>
      <c r="J82" s="11">
        <v>0</v>
      </c>
      <c r="K82" s="11">
        <v>0</v>
      </c>
      <c r="L82" s="11">
        <v>0</v>
      </c>
      <c r="M82" s="11">
        <v>0</v>
      </c>
      <c r="N82" s="11">
        <v>0.01</v>
      </c>
      <c r="O82" s="11">
        <f>O66</f>
        <v>0.01</v>
      </c>
      <c r="P82" s="11">
        <v>1.2E-2</v>
      </c>
      <c r="Q82" s="11">
        <f>Q66</f>
        <v>6.0999999999999999E-2</v>
      </c>
      <c r="R82" s="11">
        <v>0.12180000000000001</v>
      </c>
      <c r="S82" s="11">
        <f>S66</f>
        <v>0.1338</v>
      </c>
      <c r="T82" s="11">
        <v>0</v>
      </c>
      <c r="U82" s="11">
        <f>U66</f>
        <v>0</v>
      </c>
      <c r="V82" s="11">
        <v>0</v>
      </c>
      <c r="W82" s="23">
        <f>W66</f>
        <v>0</v>
      </c>
    </row>
    <row r="83" spans="1:23">
      <c r="A83" s="40"/>
      <c r="B83" s="41"/>
      <c r="C83" s="9" t="s">
        <v>70</v>
      </c>
      <c r="D83" s="9" t="s">
        <v>29</v>
      </c>
      <c r="E83" s="9" t="s">
        <v>29</v>
      </c>
      <c r="F83" s="11">
        <v>0</v>
      </c>
      <c r="G83" s="11">
        <f t="shared" si="0"/>
        <v>0</v>
      </c>
      <c r="H83" s="11">
        <v>0</v>
      </c>
      <c r="I83" s="11">
        <v>0</v>
      </c>
      <c r="J83" s="11">
        <v>0</v>
      </c>
      <c r="K83" s="11">
        <v>0</v>
      </c>
      <c r="L83" s="11">
        <v>0</v>
      </c>
      <c r="M83" s="11">
        <v>0</v>
      </c>
      <c r="N83" s="11">
        <v>0</v>
      </c>
      <c r="O83" s="11">
        <f t="shared" ref="O83:O85" si="40">O67</f>
        <v>0</v>
      </c>
      <c r="P83" s="11">
        <v>0</v>
      </c>
      <c r="Q83" s="11">
        <f t="shared" ref="Q83:Q85" si="41">Q67</f>
        <v>0</v>
      </c>
      <c r="R83" s="11">
        <v>0</v>
      </c>
      <c r="S83" s="11">
        <f t="shared" ref="S83:S85" si="42">S67</f>
        <v>0</v>
      </c>
      <c r="T83" s="11">
        <v>0</v>
      </c>
      <c r="U83" s="11">
        <f t="shared" ref="U83:U85" si="43">U67</f>
        <v>0</v>
      </c>
      <c r="V83" s="11">
        <v>0</v>
      </c>
      <c r="W83" s="23">
        <f t="shared" ref="W83:W85" si="44">W67</f>
        <v>0</v>
      </c>
    </row>
    <row r="84" spans="1:23">
      <c r="A84" s="40"/>
      <c r="B84" s="41"/>
      <c r="C84" s="9" t="s">
        <v>71</v>
      </c>
      <c r="D84" s="9" t="s">
        <v>29</v>
      </c>
      <c r="E84" s="9" t="s">
        <v>29</v>
      </c>
      <c r="F84" s="11">
        <v>0</v>
      </c>
      <c r="G84" s="11">
        <f t="shared" ref="G84:G85" si="45">F84/3</f>
        <v>0</v>
      </c>
      <c r="H84" s="11">
        <v>0</v>
      </c>
      <c r="I84" s="11">
        <v>0</v>
      </c>
      <c r="J84" s="11">
        <v>0</v>
      </c>
      <c r="K84" s="11">
        <v>0</v>
      </c>
      <c r="L84" s="11">
        <v>0</v>
      </c>
      <c r="M84" s="11">
        <v>0</v>
      </c>
      <c r="N84" s="11">
        <v>0</v>
      </c>
      <c r="O84" s="11">
        <f t="shared" si="40"/>
        <v>0</v>
      </c>
      <c r="P84" s="11">
        <v>0</v>
      </c>
      <c r="Q84" s="11">
        <f t="shared" si="41"/>
        <v>0</v>
      </c>
      <c r="R84" s="11">
        <v>0</v>
      </c>
      <c r="S84" s="11">
        <f t="shared" si="42"/>
        <v>0</v>
      </c>
      <c r="T84" s="11">
        <v>0</v>
      </c>
      <c r="U84" s="11">
        <f t="shared" si="43"/>
        <v>0</v>
      </c>
      <c r="V84" s="11">
        <v>0</v>
      </c>
      <c r="W84" s="23">
        <f t="shared" si="44"/>
        <v>0</v>
      </c>
    </row>
    <row r="85" spans="1:23">
      <c r="A85" s="40"/>
      <c r="B85" s="41"/>
      <c r="C85" s="9" t="s">
        <v>72</v>
      </c>
      <c r="D85" s="9" t="s">
        <v>29</v>
      </c>
      <c r="E85" s="9" t="s">
        <v>29</v>
      </c>
      <c r="F85" s="11">
        <v>0</v>
      </c>
      <c r="G85" s="11">
        <f t="shared" si="45"/>
        <v>0</v>
      </c>
      <c r="H85" s="11">
        <v>0</v>
      </c>
      <c r="I85" s="11">
        <v>0</v>
      </c>
      <c r="J85" s="11">
        <v>0</v>
      </c>
      <c r="K85" s="11">
        <v>0</v>
      </c>
      <c r="L85" s="11">
        <v>0</v>
      </c>
      <c r="M85" s="11">
        <v>0</v>
      </c>
      <c r="N85" s="11">
        <v>2</v>
      </c>
      <c r="O85" s="11">
        <f t="shared" si="40"/>
        <v>2</v>
      </c>
      <c r="P85" s="11">
        <v>3</v>
      </c>
      <c r="Q85" s="11">
        <f t="shared" si="41"/>
        <v>7</v>
      </c>
      <c r="R85" s="11">
        <v>2</v>
      </c>
      <c r="S85" s="11">
        <f t="shared" si="42"/>
        <v>2</v>
      </c>
      <c r="T85" s="11">
        <v>0</v>
      </c>
      <c r="U85" s="11">
        <f t="shared" si="43"/>
        <v>0</v>
      </c>
      <c r="V85" s="11">
        <v>0</v>
      </c>
      <c r="W85" s="23">
        <f t="shared" si="44"/>
        <v>0</v>
      </c>
    </row>
    <row r="86" spans="1:23" ht="95.25" customHeight="1">
      <c r="A86" s="21" t="s">
        <v>82</v>
      </c>
      <c r="B86" s="10" t="s">
        <v>83</v>
      </c>
      <c r="C86" s="9" t="s">
        <v>29</v>
      </c>
      <c r="D86" s="9" t="s">
        <v>29</v>
      </c>
      <c r="E86" s="9" t="s">
        <v>29</v>
      </c>
      <c r="F86" s="9" t="s">
        <v>29</v>
      </c>
      <c r="G86" s="9" t="s">
        <v>29</v>
      </c>
      <c r="H86" s="9" t="s">
        <v>29</v>
      </c>
      <c r="I86" s="9" t="s">
        <v>29</v>
      </c>
      <c r="J86" s="9" t="s">
        <v>29</v>
      </c>
      <c r="K86" s="9" t="s">
        <v>29</v>
      </c>
      <c r="L86" s="9" t="s">
        <v>29</v>
      </c>
      <c r="M86" s="9" t="s">
        <v>29</v>
      </c>
      <c r="N86" s="9" t="s">
        <v>29</v>
      </c>
      <c r="O86" s="9" t="s">
        <v>29</v>
      </c>
      <c r="P86" s="9" t="s">
        <v>29</v>
      </c>
      <c r="Q86" s="9" t="s">
        <v>29</v>
      </c>
      <c r="R86" s="9" t="s">
        <v>29</v>
      </c>
      <c r="S86" s="9" t="s">
        <v>29</v>
      </c>
      <c r="T86" s="9" t="s">
        <v>29</v>
      </c>
      <c r="U86" s="9" t="s">
        <v>29</v>
      </c>
      <c r="V86" s="9" t="s">
        <v>29</v>
      </c>
      <c r="W86" s="22" t="s">
        <v>29</v>
      </c>
    </row>
    <row r="87" spans="1:23">
      <c r="A87" s="40" t="s">
        <v>84</v>
      </c>
      <c r="B87" s="41" t="s">
        <v>33</v>
      </c>
      <c r="C87" s="9" t="s">
        <v>34</v>
      </c>
      <c r="D87" s="9" t="s">
        <v>29</v>
      </c>
      <c r="E87" s="9" t="s">
        <v>29</v>
      </c>
      <c r="F87" s="11">
        <v>23</v>
      </c>
      <c r="G87" s="11">
        <f t="shared" ref="G87:G150" si="46">F87/3</f>
        <v>7.666666666666667</v>
      </c>
      <c r="H87" s="11">
        <v>1</v>
      </c>
      <c r="I87" s="11">
        <v>127</v>
      </c>
      <c r="J87" s="11">
        <v>0</v>
      </c>
      <c r="K87" s="11">
        <v>232</v>
      </c>
      <c r="L87" s="11">
        <v>341</v>
      </c>
      <c r="M87" s="11">
        <v>341</v>
      </c>
      <c r="N87" s="11">
        <v>398</v>
      </c>
      <c r="O87" s="11">
        <f>O89+O91+O93+O95</f>
        <v>398</v>
      </c>
      <c r="P87" s="11">
        <v>384</v>
      </c>
      <c r="Q87" s="11">
        <f>Q89+Q91+Q93+Q95</f>
        <v>384</v>
      </c>
      <c r="R87" s="11">
        <v>363</v>
      </c>
      <c r="S87" s="11">
        <f>S89+S91+S93+S95</f>
        <v>363</v>
      </c>
      <c r="T87" s="11">
        <v>342</v>
      </c>
      <c r="U87" s="11">
        <f>U89+U91+U93+U95</f>
        <v>342</v>
      </c>
      <c r="V87" s="11">
        <v>321</v>
      </c>
      <c r="W87" s="23">
        <f>W89+W91+W93+W95</f>
        <v>321</v>
      </c>
    </row>
    <row r="88" spans="1:23">
      <c r="A88" s="40"/>
      <c r="B88" s="41"/>
      <c r="C88" s="9" t="s">
        <v>35</v>
      </c>
      <c r="D88" s="9" t="s">
        <v>29</v>
      </c>
      <c r="E88" s="9" t="s">
        <v>29</v>
      </c>
      <c r="F88" s="11">
        <v>1.1605500000000002</v>
      </c>
      <c r="G88" s="11">
        <f t="shared" si="46"/>
        <v>0.38685000000000008</v>
      </c>
      <c r="H88" s="11">
        <v>0.14000000000000001</v>
      </c>
      <c r="I88" s="11">
        <v>7.9994199999999998</v>
      </c>
      <c r="J88" s="11">
        <v>0</v>
      </c>
      <c r="K88" s="11">
        <v>13.659739999999999</v>
      </c>
      <c r="L88" s="11">
        <v>18.945049999999998</v>
      </c>
      <c r="M88" s="11">
        <v>18.945050000000002</v>
      </c>
      <c r="N88" s="11">
        <v>23.602170000000001</v>
      </c>
      <c r="O88" s="11">
        <f>O90+O92+O94+O96</f>
        <v>23.602170000000001</v>
      </c>
      <c r="P88" s="11">
        <v>24.780524448300802</v>
      </c>
      <c r="Q88" s="11">
        <f>Q90+Q92+Q94+Q96</f>
        <v>24.780524448300802</v>
      </c>
      <c r="R88" s="11">
        <v>23.262008716300819</v>
      </c>
      <c r="S88" s="11">
        <f>S90+S92+S94+S96</f>
        <v>23.262008716300819</v>
      </c>
      <c r="T88" s="11">
        <v>21.753122669660797</v>
      </c>
      <c r="U88" s="11">
        <f>U90+U92+U94+U96</f>
        <v>21.753122669660797</v>
      </c>
      <c r="V88" s="11">
        <v>20.254058902088019</v>
      </c>
      <c r="W88" s="23">
        <f>W90+W92+W94+W96</f>
        <v>20.254058902088019</v>
      </c>
    </row>
    <row r="89" spans="1:23">
      <c r="A89" s="40" t="s">
        <v>85</v>
      </c>
      <c r="B89" s="41" t="s">
        <v>37</v>
      </c>
      <c r="C89" s="9" t="s">
        <v>34</v>
      </c>
      <c r="D89" s="9" t="s">
        <v>29</v>
      </c>
      <c r="E89" s="9" t="s">
        <v>29</v>
      </c>
      <c r="F89" s="11">
        <v>23</v>
      </c>
      <c r="G89" s="11">
        <f t="shared" si="46"/>
        <v>7.666666666666667</v>
      </c>
      <c r="H89" s="11">
        <v>0</v>
      </c>
      <c r="I89" s="11">
        <v>125</v>
      </c>
      <c r="J89" s="11">
        <v>0</v>
      </c>
      <c r="K89" s="11">
        <v>232</v>
      </c>
      <c r="L89" s="11">
        <v>341</v>
      </c>
      <c r="M89" s="11">
        <v>341</v>
      </c>
      <c r="N89" s="11">
        <v>398</v>
      </c>
      <c r="O89" s="11">
        <f>M89+M99-M109-19</f>
        <v>398</v>
      </c>
      <c r="P89" s="11">
        <v>384</v>
      </c>
      <c r="Q89" s="11">
        <f t="shared" ref="Q89:Q96" si="47">O89+O99-O109</f>
        <v>384</v>
      </c>
      <c r="R89" s="11">
        <v>363</v>
      </c>
      <c r="S89" s="11">
        <f t="shared" ref="S89:S96" si="48">Q89+Q99-Q109</f>
        <v>363</v>
      </c>
      <c r="T89" s="11">
        <v>342</v>
      </c>
      <c r="U89" s="11">
        <f t="shared" ref="U89:U96" si="49">S89+S99-S109</f>
        <v>342</v>
      </c>
      <c r="V89" s="11">
        <v>321</v>
      </c>
      <c r="W89" s="23">
        <f t="shared" ref="W89:W96" si="50">U89+U99-U109</f>
        <v>321</v>
      </c>
    </row>
    <row r="90" spans="1:23">
      <c r="A90" s="40"/>
      <c r="B90" s="41"/>
      <c r="C90" s="9" t="s">
        <v>35</v>
      </c>
      <c r="D90" s="9" t="s">
        <v>29</v>
      </c>
      <c r="E90" s="9" t="s">
        <v>29</v>
      </c>
      <c r="F90" s="11">
        <v>1.1605500000000002</v>
      </c>
      <c r="G90" s="11">
        <f t="shared" si="46"/>
        <v>0.38685000000000008</v>
      </c>
      <c r="H90" s="11">
        <v>0</v>
      </c>
      <c r="I90" s="11">
        <v>7.8594200000000001</v>
      </c>
      <c r="J90" s="11">
        <v>0</v>
      </c>
      <c r="K90" s="11">
        <v>13.659739999999999</v>
      </c>
      <c r="L90" s="11">
        <v>18.945049999999998</v>
      </c>
      <c r="M90" s="11">
        <v>18.945050000000002</v>
      </c>
      <c r="N90" s="11">
        <v>23.602170000000001</v>
      </c>
      <c r="O90" s="11">
        <f>M90+M100-M110-0.896</f>
        <v>23.602170000000001</v>
      </c>
      <c r="P90" s="11">
        <v>24.780524448300802</v>
      </c>
      <c r="Q90" s="11">
        <f t="shared" si="47"/>
        <v>24.780524448300802</v>
      </c>
      <c r="R90" s="11">
        <v>23.262008716300819</v>
      </c>
      <c r="S90" s="11">
        <f t="shared" si="48"/>
        <v>23.262008716300819</v>
      </c>
      <c r="T90" s="11">
        <v>21.753122669660797</v>
      </c>
      <c r="U90" s="11">
        <f t="shared" si="49"/>
        <v>21.753122669660797</v>
      </c>
      <c r="V90" s="11">
        <v>20.254058902088019</v>
      </c>
      <c r="W90" s="23">
        <f t="shared" si="50"/>
        <v>20.254058902088019</v>
      </c>
    </row>
    <row r="91" spans="1:23">
      <c r="A91" s="40" t="s">
        <v>86</v>
      </c>
      <c r="B91" s="41" t="s">
        <v>39</v>
      </c>
      <c r="C91" s="9" t="s">
        <v>34</v>
      </c>
      <c r="D91" s="9" t="s">
        <v>29</v>
      </c>
      <c r="E91" s="9" t="s">
        <v>29</v>
      </c>
      <c r="F91" s="11">
        <v>0</v>
      </c>
      <c r="G91" s="11">
        <f t="shared" si="46"/>
        <v>0</v>
      </c>
      <c r="H91" s="11">
        <v>1</v>
      </c>
      <c r="I91" s="11">
        <v>2</v>
      </c>
      <c r="J91" s="11">
        <v>0</v>
      </c>
      <c r="K91" s="11">
        <v>0</v>
      </c>
      <c r="L91" s="11">
        <v>0</v>
      </c>
      <c r="M91" s="11">
        <v>0</v>
      </c>
      <c r="N91" s="11">
        <v>0</v>
      </c>
      <c r="O91" s="11">
        <f t="shared" ref="O91:O96" si="51">M91+M101-M111</f>
        <v>0</v>
      </c>
      <c r="P91" s="11">
        <v>0</v>
      </c>
      <c r="Q91" s="11">
        <f t="shared" si="47"/>
        <v>0</v>
      </c>
      <c r="R91" s="11">
        <v>0</v>
      </c>
      <c r="S91" s="11">
        <f t="shared" si="48"/>
        <v>0</v>
      </c>
      <c r="T91" s="11">
        <v>0</v>
      </c>
      <c r="U91" s="11">
        <f t="shared" si="49"/>
        <v>0</v>
      </c>
      <c r="V91" s="11">
        <v>0</v>
      </c>
      <c r="W91" s="23">
        <f t="shared" si="50"/>
        <v>0</v>
      </c>
    </row>
    <row r="92" spans="1:23">
      <c r="A92" s="40"/>
      <c r="B92" s="41"/>
      <c r="C92" s="9" t="s">
        <v>35</v>
      </c>
      <c r="D92" s="9" t="s">
        <v>29</v>
      </c>
      <c r="E92" s="9" t="s">
        <v>29</v>
      </c>
      <c r="F92" s="11">
        <v>0</v>
      </c>
      <c r="G92" s="11">
        <f t="shared" si="46"/>
        <v>0</v>
      </c>
      <c r="H92" s="11">
        <v>0.14000000000000001</v>
      </c>
      <c r="I92" s="11">
        <v>0.14000000000000001</v>
      </c>
      <c r="J92" s="11">
        <v>0</v>
      </c>
      <c r="K92" s="11">
        <v>0</v>
      </c>
      <c r="L92" s="11">
        <v>0</v>
      </c>
      <c r="M92" s="11">
        <v>0</v>
      </c>
      <c r="N92" s="11">
        <v>0</v>
      </c>
      <c r="O92" s="11">
        <f t="shared" si="51"/>
        <v>0</v>
      </c>
      <c r="P92" s="11">
        <v>0</v>
      </c>
      <c r="Q92" s="11">
        <f t="shared" si="47"/>
        <v>0</v>
      </c>
      <c r="R92" s="11">
        <v>0</v>
      </c>
      <c r="S92" s="11">
        <f t="shared" si="48"/>
        <v>0</v>
      </c>
      <c r="T92" s="11">
        <v>0</v>
      </c>
      <c r="U92" s="11">
        <f t="shared" si="49"/>
        <v>0</v>
      </c>
      <c r="V92" s="11">
        <v>0</v>
      </c>
      <c r="W92" s="23">
        <f t="shared" si="50"/>
        <v>0</v>
      </c>
    </row>
    <row r="93" spans="1:23">
      <c r="A93" s="40" t="s">
        <v>87</v>
      </c>
      <c r="B93" s="41" t="s">
        <v>41</v>
      </c>
      <c r="C93" s="9" t="s">
        <v>34</v>
      </c>
      <c r="D93" s="9" t="s">
        <v>29</v>
      </c>
      <c r="E93" s="9" t="s">
        <v>29</v>
      </c>
      <c r="F93" s="11">
        <v>0</v>
      </c>
      <c r="G93" s="11">
        <f t="shared" si="46"/>
        <v>0</v>
      </c>
      <c r="H93" s="11">
        <v>0</v>
      </c>
      <c r="I93" s="11">
        <v>0</v>
      </c>
      <c r="J93" s="11">
        <v>0</v>
      </c>
      <c r="K93" s="11">
        <v>0</v>
      </c>
      <c r="L93" s="11">
        <v>0</v>
      </c>
      <c r="M93" s="11">
        <v>0</v>
      </c>
      <c r="N93" s="11">
        <v>0</v>
      </c>
      <c r="O93" s="11">
        <f t="shared" si="51"/>
        <v>0</v>
      </c>
      <c r="P93" s="11">
        <v>0</v>
      </c>
      <c r="Q93" s="11">
        <f t="shared" si="47"/>
        <v>0</v>
      </c>
      <c r="R93" s="11">
        <v>0</v>
      </c>
      <c r="S93" s="11">
        <f t="shared" si="48"/>
        <v>0</v>
      </c>
      <c r="T93" s="11">
        <v>0</v>
      </c>
      <c r="U93" s="11">
        <f t="shared" si="49"/>
        <v>0</v>
      </c>
      <c r="V93" s="11">
        <v>0</v>
      </c>
      <c r="W93" s="23">
        <f t="shared" si="50"/>
        <v>0</v>
      </c>
    </row>
    <row r="94" spans="1:23">
      <c r="A94" s="40"/>
      <c r="B94" s="41"/>
      <c r="C94" s="9" t="s">
        <v>35</v>
      </c>
      <c r="D94" s="9" t="s">
        <v>29</v>
      </c>
      <c r="E94" s="9" t="s">
        <v>29</v>
      </c>
      <c r="F94" s="11">
        <v>0</v>
      </c>
      <c r="G94" s="11">
        <f t="shared" si="46"/>
        <v>0</v>
      </c>
      <c r="H94" s="11">
        <v>0</v>
      </c>
      <c r="I94" s="11">
        <v>0</v>
      </c>
      <c r="J94" s="11">
        <v>0</v>
      </c>
      <c r="K94" s="11">
        <v>0</v>
      </c>
      <c r="L94" s="11">
        <v>0</v>
      </c>
      <c r="M94" s="11">
        <v>0</v>
      </c>
      <c r="N94" s="11">
        <v>0</v>
      </c>
      <c r="O94" s="11">
        <f t="shared" si="51"/>
        <v>0</v>
      </c>
      <c r="P94" s="11">
        <v>0</v>
      </c>
      <c r="Q94" s="11">
        <f t="shared" si="47"/>
        <v>0</v>
      </c>
      <c r="R94" s="11">
        <v>0</v>
      </c>
      <c r="S94" s="11">
        <f t="shared" si="48"/>
        <v>0</v>
      </c>
      <c r="T94" s="11">
        <v>0</v>
      </c>
      <c r="U94" s="11">
        <f t="shared" si="49"/>
        <v>0</v>
      </c>
      <c r="V94" s="11">
        <v>0</v>
      </c>
      <c r="W94" s="23">
        <f t="shared" si="50"/>
        <v>0</v>
      </c>
    </row>
    <row r="95" spans="1:23">
      <c r="A95" s="40" t="s">
        <v>88</v>
      </c>
      <c r="B95" s="41" t="s">
        <v>43</v>
      </c>
      <c r="C95" s="9" t="s">
        <v>34</v>
      </c>
      <c r="D95" s="9" t="s">
        <v>29</v>
      </c>
      <c r="E95" s="9" t="s">
        <v>29</v>
      </c>
      <c r="F95" s="11">
        <v>0</v>
      </c>
      <c r="G95" s="11">
        <f t="shared" si="46"/>
        <v>0</v>
      </c>
      <c r="H95" s="11">
        <v>0</v>
      </c>
      <c r="I95" s="11">
        <v>0</v>
      </c>
      <c r="J95" s="11">
        <v>0</v>
      </c>
      <c r="K95" s="11">
        <v>0</v>
      </c>
      <c r="L95" s="11">
        <v>0</v>
      </c>
      <c r="M95" s="11">
        <v>0</v>
      </c>
      <c r="N95" s="11">
        <v>0</v>
      </c>
      <c r="O95" s="11">
        <f t="shared" si="51"/>
        <v>0</v>
      </c>
      <c r="P95" s="11">
        <v>0</v>
      </c>
      <c r="Q95" s="11">
        <f t="shared" si="47"/>
        <v>0</v>
      </c>
      <c r="R95" s="11">
        <v>0</v>
      </c>
      <c r="S95" s="11">
        <f t="shared" si="48"/>
        <v>0</v>
      </c>
      <c r="T95" s="11">
        <v>0</v>
      </c>
      <c r="U95" s="11">
        <f t="shared" si="49"/>
        <v>0</v>
      </c>
      <c r="V95" s="11">
        <v>0</v>
      </c>
      <c r="W95" s="23">
        <f t="shared" si="50"/>
        <v>0</v>
      </c>
    </row>
    <row r="96" spans="1:23">
      <c r="A96" s="40"/>
      <c r="B96" s="41"/>
      <c r="C96" s="9" t="s">
        <v>35</v>
      </c>
      <c r="D96" s="9" t="s">
        <v>29</v>
      </c>
      <c r="E96" s="9" t="s">
        <v>29</v>
      </c>
      <c r="F96" s="11">
        <v>0</v>
      </c>
      <c r="G96" s="11">
        <f t="shared" si="46"/>
        <v>0</v>
      </c>
      <c r="H96" s="11">
        <v>0</v>
      </c>
      <c r="I96" s="11">
        <v>0</v>
      </c>
      <c r="J96" s="11">
        <v>0</v>
      </c>
      <c r="K96" s="11">
        <v>0</v>
      </c>
      <c r="L96" s="11">
        <v>0</v>
      </c>
      <c r="M96" s="11">
        <v>0</v>
      </c>
      <c r="N96" s="11">
        <v>0</v>
      </c>
      <c r="O96" s="11">
        <f t="shared" si="51"/>
        <v>0</v>
      </c>
      <c r="P96" s="11">
        <v>0</v>
      </c>
      <c r="Q96" s="11">
        <f t="shared" si="47"/>
        <v>0</v>
      </c>
      <c r="R96" s="11">
        <v>0</v>
      </c>
      <c r="S96" s="11">
        <f t="shared" si="48"/>
        <v>0</v>
      </c>
      <c r="T96" s="11">
        <v>0</v>
      </c>
      <c r="U96" s="11">
        <f t="shared" si="49"/>
        <v>0</v>
      </c>
      <c r="V96" s="11">
        <v>0</v>
      </c>
      <c r="W96" s="23">
        <f t="shared" si="50"/>
        <v>0</v>
      </c>
    </row>
    <row r="97" spans="1:23">
      <c r="A97" s="40" t="s">
        <v>89</v>
      </c>
      <c r="B97" s="41" t="s">
        <v>45</v>
      </c>
      <c r="C97" s="9" t="s">
        <v>34</v>
      </c>
      <c r="D97" s="9" t="s">
        <v>29</v>
      </c>
      <c r="E97" s="9" t="s">
        <v>29</v>
      </c>
      <c r="F97" s="11">
        <v>189</v>
      </c>
      <c r="G97" s="11">
        <f t="shared" si="46"/>
        <v>63</v>
      </c>
      <c r="H97" s="11">
        <v>0</v>
      </c>
      <c r="I97" s="11">
        <v>285</v>
      </c>
      <c r="J97" s="11">
        <v>0</v>
      </c>
      <c r="K97" s="11">
        <v>246</v>
      </c>
      <c r="L97" s="11">
        <v>253</v>
      </c>
      <c r="M97" s="11">
        <v>322</v>
      </c>
      <c r="N97" s="11">
        <v>260</v>
      </c>
      <c r="O97" s="11">
        <f t="shared" ref="O97:O98" si="52">O99+O101+O103+O105</f>
        <v>260</v>
      </c>
      <c r="P97" s="11">
        <v>224</v>
      </c>
      <c r="Q97" s="11">
        <f t="shared" ref="Q97:Q98" si="53">Q99+Q101+Q103+Q105</f>
        <v>224</v>
      </c>
      <c r="R97" s="11">
        <v>229</v>
      </c>
      <c r="S97" s="11">
        <f t="shared" ref="S97:S98" si="54">S99+S101+S103+S105</f>
        <v>229</v>
      </c>
      <c r="T97" s="11">
        <v>234</v>
      </c>
      <c r="U97" s="11">
        <f t="shared" ref="U97:U98" si="55">U99+U101+U103+U105</f>
        <v>234</v>
      </c>
      <c r="V97" s="11">
        <v>299</v>
      </c>
      <c r="W97" s="23">
        <f t="shared" ref="W97:W98" si="56">W99+W101+W103+W105</f>
        <v>299</v>
      </c>
    </row>
    <row r="98" spans="1:23">
      <c r="A98" s="40"/>
      <c r="B98" s="41"/>
      <c r="C98" s="9" t="s">
        <v>35</v>
      </c>
      <c r="D98" s="9" t="s">
        <v>29</v>
      </c>
      <c r="E98" s="9" t="s">
        <v>29</v>
      </c>
      <c r="F98" s="11">
        <v>11.50765</v>
      </c>
      <c r="G98" s="11">
        <f t="shared" si="46"/>
        <v>3.8358833333333333</v>
      </c>
      <c r="H98" s="11">
        <v>0</v>
      </c>
      <c r="I98" s="11">
        <v>14.572719999999999</v>
      </c>
      <c r="J98" s="11">
        <v>0</v>
      </c>
      <c r="K98" s="11">
        <v>13.240630000000001</v>
      </c>
      <c r="L98" s="11">
        <v>13.637848900000002</v>
      </c>
      <c r="M98" s="11">
        <v>19.39048</v>
      </c>
      <c r="N98" s="11">
        <v>14.046984367000002</v>
      </c>
      <c r="O98" s="11">
        <f t="shared" si="52"/>
        <v>14.046984367000002</v>
      </c>
      <c r="P98" s="11">
        <v>12.575111910276419</v>
      </c>
      <c r="Q98" s="11">
        <f t="shared" si="53"/>
        <v>12.575111910276419</v>
      </c>
      <c r="R98" s="11">
        <v>12.922238181002275</v>
      </c>
      <c r="S98" s="11">
        <f t="shared" si="54"/>
        <v>12.922238181002275</v>
      </c>
      <c r="T98" s="11">
        <v>13.213307614541019</v>
      </c>
      <c r="U98" s="11">
        <f t="shared" si="55"/>
        <v>13.213307614541019</v>
      </c>
      <c r="V98" s="11">
        <v>16.126204752170594</v>
      </c>
      <c r="W98" s="23">
        <f t="shared" si="56"/>
        <v>16.126204752170594</v>
      </c>
    </row>
    <row r="99" spans="1:23">
      <c r="A99" s="40" t="s">
        <v>90</v>
      </c>
      <c r="B99" s="41" t="s">
        <v>37</v>
      </c>
      <c r="C99" s="9" t="s">
        <v>34</v>
      </c>
      <c r="D99" s="9" t="s">
        <v>29</v>
      </c>
      <c r="E99" s="9" t="s">
        <v>29</v>
      </c>
      <c r="F99" s="11">
        <v>187</v>
      </c>
      <c r="G99" s="11">
        <f t="shared" si="46"/>
        <v>62.333333333333336</v>
      </c>
      <c r="H99" s="11">
        <v>0</v>
      </c>
      <c r="I99" s="11">
        <v>285</v>
      </c>
      <c r="J99" s="11">
        <v>0</v>
      </c>
      <c r="K99" s="11">
        <v>246</v>
      </c>
      <c r="L99" s="11">
        <v>253</v>
      </c>
      <c r="M99" s="11">
        <v>321</v>
      </c>
      <c r="N99" s="11">
        <v>260</v>
      </c>
      <c r="O99" s="11">
        <v>260</v>
      </c>
      <c r="P99" s="11">
        <v>224</v>
      </c>
      <c r="Q99" s="11">
        <v>224</v>
      </c>
      <c r="R99" s="11">
        <v>229</v>
      </c>
      <c r="S99" s="11">
        <v>229</v>
      </c>
      <c r="T99" s="11">
        <v>234</v>
      </c>
      <c r="U99" s="11">
        <v>234</v>
      </c>
      <c r="V99" s="11">
        <v>299</v>
      </c>
      <c r="W99" s="23">
        <v>299</v>
      </c>
    </row>
    <row r="100" spans="1:23">
      <c r="A100" s="40"/>
      <c r="B100" s="41"/>
      <c r="C100" s="9" t="s">
        <v>35</v>
      </c>
      <c r="D100" s="9" t="s">
        <v>29</v>
      </c>
      <c r="E100" s="9" t="s">
        <v>29</v>
      </c>
      <c r="F100" s="11">
        <v>11.367649999999999</v>
      </c>
      <c r="G100" s="11">
        <f t="shared" si="46"/>
        <v>3.7892166666666665</v>
      </c>
      <c r="H100" s="11">
        <v>0</v>
      </c>
      <c r="I100" s="11">
        <v>14.572719999999999</v>
      </c>
      <c r="J100" s="11">
        <v>0</v>
      </c>
      <c r="K100" s="11">
        <v>13.240630000000001</v>
      </c>
      <c r="L100" s="11">
        <v>13.637848900000002</v>
      </c>
      <c r="M100" s="11">
        <v>19.270479999999999</v>
      </c>
      <c r="N100" s="11">
        <v>14.046984367000002</v>
      </c>
      <c r="O100" s="11">
        <v>14.046984367000002</v>
      </c>
      <c r="P100" s="11">
        <v>12.575111910276419</v>
      </c>
      <c r="Q100" s="11">
        <v>12.575111910276419</v>
      </c>
      <c r="R100" s="11">
        <v>12.922238181002275</v>
      </c>
      <c r="S100" s="11">
        <v>12.922238181002275</v>
      </c>
      <c r="T100" s="11">
        <v>13.213307614541019</v>
      </c>
      <c r="U100" s="11">
        <v>13.213307614541019</v>
      </c>
      <c r="V100" s="11">
        <v>16.126204752170594</v>
      </c>
      <c r="W100" s="23">
        <v>16.126204752170594</v>
      </c>
    </row>
    <row r="101" spans="1:23">
      <c r="A101" s="40" t="s">
        <v>91</v>
      </c>
      <c r="B101" s="41" t="s">
        <v>39</v>
      </c>
      <c r="C101" s="9" t="s">
        <v>34</v>
      </c>
      <c r="D101" s="9" t="s">
        <v>29</v>
      </c>
      <c r="E101" s="9" t="s">
        <v>29</v>
      </c>
      <c r="F101" s="11">
        <v>2</v>
      </c>
      <c r="G101" s="11">
        <f t="shared" si="46"/>
        <v>0.66666666666666663</v>
      </c>
      <c r="H101" s="11">
        <v>0</v>
      </c>
      <c r="I101" s="11">
        <v>0</v>
      </c>
      <c r="J101" s="11">
        <v>0</v>
      </c>
      <c r="K101" s="11">
        <v>0</v>
      </c>
      <c r="L101" s="11">
        <v>0</v>
      </c>
      <c r="M101" s="11">
        <v>1</v>
      </c>
      <c r="N101" s="11">
        <v>0</v>
      </c>
      <c r="O101" s="11">
        <v>0</v>
      </c>
      <c r="P101" s="11">
        <v>0</v>
      </c>
      <c r="Q101" s="11">
        <v>0</v>
      </c>
      <c r="R101" s="11">
        <v>0</v>
      </c>
      <c r="S101" s="11">
        <v>0</v>
      </c>
      <c r="T101" s="11">
        <v>0</v>
      </c>
      <c r="U101" s="11">
        <v>0</v>
      </c>
      <c r="V101" s="11">
        <v>0</v>
      </c>
      <c r="W101" s="23">
        <v>0</v>
      </c>
    </row>
    <row r="102" spans="1:23">
      <c r="A102" s="40"/>
      <c r="B102" s="41"/>
      <c r="C102" s="9" t="s">
        <v>35</v>
      </c>
      <c r="D102" s="9" t="s">
        <v>29</v>
      </c>
      <c r="E102" s="9" t="s">
        <v>29</v>
      </c>
      <c r="F102" s="11">
        <v>0.14000000000000001</v>
      </c>
      <c r="G102" s="11">
        <f t="shared" si="46"/>
        <v>4.6666666666666669E-2</v>
      </c>
      <c r="H102" s="11">
        <v>0</v>
      </c>
      <c r="I102" s="11">
        <v>0</v>
      </c>
      <c r="J102" s="11">
        <v>0</v>
      </c>
      <c r="K102" s="11">
        <v>0</v>
      </c>
      <c r="L102" s="11">
        <v>0</v>
      </c>
      <c r="M102" s="11">
        <v>0.12</v>
      </c>
      <c r="N102" s="11">
        <v>0</v>
      </c>
      <c r="O102" s="11">
        <v>0</v>
      </c>
      <c r="P102" s="11">
        <v>0</v>
      </c>
      <c r="Q102" s="11">
        <v>0</v>
      </c>
      <c r="R102" s="11">
        <v>0</v>
      </c>
      <c r="S102" s="11">
        <v>0</v>
      </c>
      <c r="T102" s="11">
        <v>0</v>
      </c>
      <c r="U102" s="11">
        <v>0</v>
      </c>
      <c r="V102" s="11">
        <v>0</v>
      </c>
      <c r="W102" s="23">
        <v>0</v>
      </c>
    </row>
    <row r="103" spans="1:23">
      <c r="A103" s="40" t="s">
        <v>92</v>
      </c>
      <c r="B103" s="41" t="s">
        <v>41</v>
      </c>
      <c r="C103" s="9" t="s">
        <v>34</v>
      </c>
      <c r="D103" s="9" t="s">
        <v>29</v>
      </c>
      <c r="E103" s="9" t="s">
        <v>29</v>
      </c>
      <c r="F103" s="11">
        <v>0</v>
      </c>
      <c r="G103" s="11">
        <f t="shared" si="46"/>
        <v>0</v>
      </c>
      <c r="H103" s="11">
        <v>0</v>
      </c>
      <c r="I103" s="11">
        <v>0</v>
      </c>
      <c r="J103" s="11">
        <v>0</v>
      </c>
      <c r="K103" s="11">
        <v>0</v>
      </c>
      <c r="L103" s="11">
        <v>0</v>
      </c>
      <c r="M103" s="11">
        <v>0</v>
      </c>
      <c r="N103" s="11">
        <v>0</v>
      </c>
      <c r="O103" s="11">
        <v>0</v>
      </c>
      <c r="P103" s="11">
        <v>0</v>
      </c>
      <c r="Q103" s="11">
        <v>0</v>
      </c>
      <c r="R103" s="11">
        <v>0</v>
      </c>
      <c r="S103" s="11">
        <v>0</v>
      </c>
      <c r="T103" s="11">
        <v>0</v>
      </c>
      <c r="U103" s="11">
        <v>0</v>
      </c>
      <c r="V103" s="11">
        <v>0</v>
      </c>
      <c r="W103" s="23">
        <v>0</v>
      </c>
    </row>
    <row r="104" spans="1:23">
      <c r="A104" s="40"/>
      <c r="B104" s="41"/>
      <c r="C104" s="9" t="s">
        <v>35</v>
      </c>
      <c r="D104" s="9" t="s">
        <v>29</v>
      </c>
      <c r="E104" s="9" t="s">
        <v>29</v>
      </c>
      <c r="F104" s="11">
        <v>0</v>
      </c>
      <c r="G104" s="11">
        <f t="shared" si="46"/>
        <v>0</v>
      </c>
      <c r="H104" s="11">
        <v>0</v>
      </c>
      <c r="I104" s="11">
        <v>0</v>
      </c>
      <c r="J104" s="11">
        <v>0</v>
      </c>
      <c r="K104" s="11">
        <v>0</v>
      </c>
      <c r="L104" s="11">
        <v>0</v>
      </c>
      <c r="M104" s="11">
        <v>0</v>
      </c>
      <c r="N104" s="11">
        <v>0</v>
      </c>
      <c r="O104" s="11">
        <v>0</v>
      </c>
      <c r="P104" s="11">
        <v>0</v>
      </c>
      <c r="Q104" s="11">
        <v>0</v>
      </c>
      <c r="R104" s="11">
        <v>0</v>
      </c>
      <c r="S104" s="11">
        <v>0</v>
      </c>
      <c r="T104" s="11">
        <v>0</v>
      </c>
      <c r="U104" s="11">
        <v>0</v>
      </c>
      <c r="V104" s="11">
        <v>0</v>
      </c>
      <c r="W104" s="23">
        <v>0</v>
      </c>
    </row>
    <row r="105" spans="1:23">
      <c r="A105" s="40" t="s">
        <v>93</v>
      </c>
      <c r="B105" s="41" t="s">
        <v>43</v>
      </c>
      <c r="C105" s="9" t="s">
        <v>34</v>
      </c>
      <c r="D105" s="9" t="s">
        <v>29</v>
      </c>
      <c r="E105" s="9" t="s">
        <v>29</v>
      </c>
      <c r="F105" s="11">
        <v>0</v>
      </c>
      <c r="G105" s="11">
        <f t="shared" si="46"/>
        <v>0</v>
      </c>
      <c r="H105" s="11">
        <v>0</v>
      </c>
      <c r="I105" s="11">
        <v>0</v>
      </c>
      <c r="J105" s="11">
        <v>0</v>
      </c>
      <c r="K105" s="11">
        <v>0</v>
      </c>
      <c r="L105" s="11">
        <v>0</v>
      </c>
      <c r="M105" s="11">
        <v>0</v>
      </c>
      <c r="N105" s="11">
        <v>0</v>
      </c>
      <c r="O105" s="11">
        <v>0</v>
      </c>
      <c r="P105" s="11">
        <v>0</v>
      </c>
      <c r="Q105" s="11">
        <v>0</v>
      </c>
      <c r="R105" s="11">
        <v>0</v>
      </c>
      <c r="S105" s="11">
        <v>0</v>
      </c>
      <c r="T105" s="11">
        <v>0</v>
      </c>
      <c r="U105" s="11">
        <v>0</v>
      </c>
      <c r="V105" s="11">
        <v>0</v>
      </c>
      <c r="W105" s="23">
        <v>0</v>
      </c>
    </row>
    <row r="106" spans="1:23">
      <c r="A106" s="40"/>
      <c r="B106" s="41"/>
      <c r="C106" s="9" t="s">
        <v>35</v>
      </c>
      <c r="D106" s="9" t="s">
        <v>29</v>
      </c>
      <c r="E106" s="9" t="s">
        <v>29</v>
      </c>
      <c r="F106" s="11">
        <v>0</v>
      </c>
      <c r="G106" s="11">
        <f t="shared" si="46"/>
        <v>0</v>
      </c>
      <c r="H106" s="11">
        <v>0</v>
      </c>
      <c r="I106" s="11">
        <v>0</v>
      </c>
      <c r="J106" s="11">
        <v>0</v>
      </c>
      <c r="K106" s="11">
        <v>0</v>
      </c>
      <c r="L106" s="11">
        <v>0</v>
      </c>
      <c r="M106" s="11">
        <v>0</v>
      </c>
      <c r="N106" s="11">
        <v>0</v>
      </c>
      <c r="O106" s="11">
        <v>0</v>
      </c>
      <c r="P106" s="11">
        <v>0</v>
      </c>
      <c r="Q106" s="11">
        <v>0</v>
      </c>
      <c r="R106" s="11">
        <v>0</v>
      </c>
      <c r="S106" s="11">
        <v>0</v>
      </c>
      <c r="T106" s="11">
        <v>0</v>
      </c>
      <c r="U106" s="11">
        <v>0</v>
      </c>
      <c r="V106" s="11">
        <v>0</v>
      </c>
      <c r="W106" s="23">
        <v>0</v>
      </c>
    </row>
    <row r="107" spans="1:23" ht="23.25" customHeight="1">
      <c r="A107" s="40" t="s">
        <v>94</v>
      </c>
      <c r="B107" s="41" t="s">
        <v>51</v>
      </c>
      <c r="C107" s="9" t="s">
        <v>34</v>
      </c>
      <c r="D107" s="9" t="s">
        <v>29</v>
      </c>
      <c r="E107" s="9" t="s">
        <v>29</v>
      </c>
      <c r="F107" s="11">
        <v>89</v>
      </c>
      <c r="G107" s="11">
        <f t="shared" si="46"/>
        <v>29.666666666666668</v>
      </c>
      <c r="H107" s="11">
        <v>1</v>
      </c>
      <c r="I107" s="11">
        <v>189</v>
      </c>
      <c r="J107" s="11">
        <v>0</v>
      </c>
      <c r="K107" s="11">
        <v>134</v>
      </c>
      <c r="L107" s="11">
        <v>243</v>
      </c>
      <c r="M107" s="11">
        <v>246</v>
      </c>
      <c r="N107" s="11">
        <v>274</v>
      </c>
      <c r="O107" s="11">
        <f t="shared" ref="O107:O108" si="57">O109+O111+O113+O115</f>
        <v>274</v>
      </c>
      <c r="P107" s="11">
        <v>245</v>
      </c>
      <c r="Q107" s="11">
        <f t="shared" ref="Q107:Q108" si="58">Q109+Q111+Q113+Q115</f>
        <v>245</v>
      </c>
      <c r="R107" s="11">
        <v>250</v>
      </c>
      <c r="S107" s="11">
        <f t="shared" ref="S107:S108" si="59">S109+S111+S113+S115</f>
        <v>250</v>
      </c>
      <c r="T107" s="11">
        <v>255</v>
      </c>
      <c r="U107" s="11">
        <f t="shared" ref="U107:U108" si="60">U109+U111+U113+U115</f>
        <v>255</v>
      </c>
      <c r="V107" s="11">
        <v>311</v>
      </c>
      <c r="W107" s="23">
        <f t="shared" ref="W107:W108" si="61">W109+W111+W113+W115</f>
        <v>311</v>
      </c>
    </row>
    <row r="108" spans="1:23" ht="32.25" customHeight="1">
      <c r="A108" s="40"/>
      <c r="B108" s="41"/>
      <c r="C108" s="9" t="s">
        <v>35</v>
      </c>
      <c r="D108" s="9" t="s">
        <v>29</v>
      </c>
      <c r="E108" s="9" t="s">
        <v>29</v>
      </c>
      <c r="F108" s="11">
        <v>4.5815300000000008</v>
      </c>
      <c r="G108" s="11">
        <f t="shared" si="46"/>
        <v>1.5271766666666668</v>
      </c>
      <c r="H108" s="11">
        <v>0.14000000000000001</v>
      </c>
      <c r="I108" s="11">
        <v>9.6658999999999988</v>
      </c>
      <c r="J108" s="11">
        <v>0</v>
      </c>
      <c r="K108" s="11">
        <v>7.7683200000000001</v>
      </c>
      <c r="L108" s="11">
        <v>13.069497400000003</v>
      </c>
      <c r="M108" s="11">
        <v>13.83736</v>
      </c>
      <c r="N108" s="11">
        <v>12.868629918699201</v>
      </c>
      <c r="O108" s="11">
        <f t="shared" si="57"/>
        <v>12.868629918699201</v>
      </c>
      <c r="P108" s="11">
        <v>14.093627642276401</v>
      </c>
      <c r="Q108" s="11">
        <f t="shared" si="58"/>
        <v>14.093627642276401</v>
      </c>
      <c r="R108" s="11">
        <v>14.4311242276423</v>
      </c>
      <c r="S108" s="11">
        <f t="shared" si="59"/>
        <v>14.4311242276423</v>
      </c>
      <c r="T108" s="11">
        <v>14.712371382113799</v>
      </c>
      <c r="U108" s="11">
        <f t="shared" si="60"/>
        <v>14.712371382113799</v>
      </c>
      <c r="V108" s="11">
        <v>16.049867967479699</v>
      </c>
      <c r="W108" s="23">
        <f t="shared" si="61"/>
        <v>16.049867967479699</v>
      </c>
    </row>
    <row r="109" spans="1:23">
      <c r="A109" s="40" t="s">
        <v>95</v>
      </c>
      <c r="B109" s="41" t="s">
        <v>37</v>
      </c>
      <c r="C109" s="9" t="s">
        <v>34</v>
      </c>
      <c r="D109" s="9" t="s">
        <v>29</v>
      </c>
      <c r="E109" s="9" t="s">
        <v>29</v>
      </c>
      <c r="F109" s="11">
        <v>0</v>
      </c>
      <c r="G109" s="11">
        <f t="shared" si="46"/>
        <v>0</v>
      </c>
      <c r="H109" s="11">
        <v>0</v>
      </c>
      <c r="I109" s="11">
        <v>187</v>
      </c>
      <c r="J109" s="11">
        <v>0</v>
      </c>
      <c r="K109" s="11">
        <v>134</v>
      </c>
      <c r="L109" s="11">
        <v>243</v>
      </c>
      <c r="M109" s="11">
        <v>245</v>
      </c>
      <c r="N109" s="11">
        <v>274</v>
      </c>
      <c r="O109" s="11">
        <v>274</v>
      </c>
      <c r="P109" s="11">
        <v>245</v>
      </c>
      <c r="Q109" s="11">
        <v>245</v>
      </c>
      <c r="R109" s="11">
        <v>250</v>
      </c>
      <c r="S109" s="11">
        <v>250</v>
      </c>
      <c r="T109" s="11">
        <v>255</v>
      </c>
      <c r="U109" s="11">
        <v>255</v>
      </c>
      <c r="V109" s="11">
        <v>311</v>
      </c>
      <c r="W109" s="23">
        <v>311</v>
      </c>
    </row>
    <row r="110" spans="1:23">
      <c r="A110" s="40"/>
      <c r="B110" s="41"/>
      <c r="C110" s="9" t="s">
        <v>35</v>
      </c>
      <c r="D110" s="9" t="s">
        <v>29</v>
      </c>
      <c r="E110" s="9" t="s">
        <v>29</v>
      </c>
      <c r="F110" s="11">
        <v>0</v>
      </c>
      <c r="G110" s="11">
        <f t="shared" si="46"/>
        <v>0</v>
      </c>
      <c r="H110" s="11">
        <v>0</v>
      </c>
      <c r="I110" s="11">
        <v>9.5258999999999983</v>
      </c>
      <c r="J110" s="11">
        <v>0</v>
      </c>
      <c r="K110" s="11">
        <v>7.7683200000000001</v>
      </c>
      <c r="L110" s="11">
        <v>13.069497400000003</v>
      </c>
      <c r="M110" s="11">
        <v>13.717360000000001</v>
      </c>
      <c r="N110" s="11">
        <v>12.868629918699201</v>
      </c>
      <c r="O110" s="11">
        <v>12.868629918699201</v>
      </c>
      <c r="P110" s="11">
        <v>14.093627642276401</v>
      </c>
      <c r="Q110" s="11">
        <v>14.093627642276401</v>
      </c>
      <c r="R110" s="11">
        <v>14.4311242276423</v>
      </c>
      <c r="S110" s="11">
        <v>14.4311242276423</v>
      </c>
      <c r="T110" s="11">
        <v>14.712371382113799</v>
      </c>
      <c r="U110" s="11">
        <v>14.712371382113799</v>
      </c>
      <c r="V110" s="11">
        <v>16.049867967479699</v>
      </c>
      <c r="W110" s="23">
        <v>16.049867967479699</v>
      </c>
    </row>
    <row r="111" spans="1:23">
      <c r="A111" s="40" t="s">
        <v>96</v>
      </c>
      <c r="B111" s="41" t="s">
        <v>39</v>
      </c>
      <c r="C111" s="9" t="s">
        <v>34</v>
      </c>
      <c r="D111" s="9" t="s">
        <v>29</v>
      </c>
      <c r="E111" s="9" t="s">
        <v>29</v>
      </c>
      <c r="F111" s="11">
        <v>0</v>
      </c>
      <c r="G111" s="11">
        <f t="shared" si="46"/>
        <v>0</v>
      </c>
      <c r="H111" s="11">
        <v>1</v>
      </c>
      <c r="I111" s="11">
        <v>2</v>
      </c>
      <c r="J111" s="11">
        <v>0</v>
      </c>
      <c r="K111" s="11">
        <v>0</v>
      </c>
      <c r="L111" s="11">
        <v>0</v>
      </c>
      <c r="M111" s="11">
        <v>1</v>
      </c>
      <c r="N111" s="11">
        <v>0</v>
      </c>
      <c r="O111" s="11">
        <v>0</v>
      </c>
      <c r="P111" s="11">
        <v>0</v>
      </c>
      <c r="Q111" s="11">
        <v>0</v>
      </c>
      <c r="R111" s="11">
        <v>0</v>
      </c>
      <c r="S111" s="11">
        <v>0</v>
      </c>
      <c r="T111" s="11">
        <v>0</v>
      </c>
      <c r="U111" s="11">
        <v>0</v>
      </c>
      <c r="V111" s="11">
        <v>0</v>
      </c>
      <c r="W111" s="23">
        <v>0</v>
      </c>
    </row>
    <row r="112" spans="1:23">
      <c r="A112" s="40"/>
      <c r="B112" s="41"/>
      <c r="C112" s="9" t="s">
        <v>35</v>
      </c>
      <c r="D112" s="9" t="s">
        <v>29</v>
      </c>
      <c r="E112" s="9" t="s">
        <v>29</v>
      </c>
      <c r="F112" s="11">
        <v>0</v>
      </c>
      <c r="G112" s="11">
        <f t="shared" si="46"/>
        <v>0</v>
      </c>
      <c r="H112" s="11">
        <v>0.14000000000000001</v>
      </c>
      <c r="I112" s="11">
        <v>0.14000000000000001</v>
      </c>
      <c r="J112" s="11">
        <v>0</v>
      </c>
      <c r="K112" s="11">
        <v>0</v>
      </c>
      <c r="L112" s="11">
        <v>0</v>
      </c>
      <c r="M112" s="11">
        <v>0.12</v>
      </c>
      <c r="N112" s="11">
        <v>0</v>
      </c>
      <c r="O112" s="11">
        <v>0</v>
      </c>
      <c r="P112" s="11">
        <v>0</v>
      </c>
      <c r="Q112" s="11">
        <v>0</v>
      </c>
      <c r="R112" s="11">
        <v>0</v>
      </c>
      <c r="S112" s="11">
        <v>0</v>
      </c>
      <c r="T112" s="11">
        <v>0</v>
      </c>
      <c r="U112" s="11">
        <v>0</v>
      </c>
      <c r="V112" s="11">
        <v>0</v>
      </c>
      <c r="W112" s="23">
        <v>0</v>
      </c>
    </row>
    <row r="113" spans="1:23">
      <c r="A113" s="40" t="s">
        <v>97</v>
      </c>
      <c r="B113" s="41" t="s">
        <v>41</v>
      </c>
      <c r="C113" s="9" t="s">
        <v>34</v>
      </c>
      <c r="D113" s="9" t="s">
        <v>29</v>
      </c>
      <c r="E113" s="9" t="s">
        <v>29</v>
      </c>
      <c r="F113" s="11">
        <v>0</v>
      </c>
      <c r="G113" s="11">
        <f t="shared" si="46"/>
        <v>0</v>
      </c>
      <c r="H113" s="11">
        <v>0</v>
      </c>
      <c r="I113" s="11">
        <v>0</v>
      </c>
      <c r="J113" s="11">
        <v>0</v>
      </c>
      <c r="K113" s="11">
        <v>0</v>
      </c>
      <c r="L113" s="11">
        <v>0</v>
      </c>
      <c r="M113" s="11">
        <v>0</v>
      </c>
      <c r="N113" s="11">
        <v>0</v>
      </c>
      <c r="O113" s="11">
        <v>0</v>
      </c>
      <c r="P113" s="11">
        <v>0</v>
      </c>
      <c r="Q113" s="11">
        <v>0</v>
      </c>
      <c r="R113" s="11">
        <v>0</v>
      </c>
      <c r="S113" s="11">
        <v>0</v>
      </c>
      <c r="T113" s="11">
        <v>0</v>
      </c>
      <c r="U113" s="11">
        <v>0</v>
      </c>
      <c r="V113" s="11">
        <v>0</v>
      </c>
      <c r="W113" s="23">
        <v>0</v>
      </c>
    </row>
    <row r="114" spans="1:23">
      <c r="A114" s="40"/>
      <c r="B114" s="41"/>
      <c r="C114" s="9" t="s">
        <v>35</v>
      </c>
      <c r="D114" s="9" t="s">
        <v>29</v>
      </c>
      <c r="E114" s="9" t="s">
        <v>29</v>
      </c>
      <c r="F114" s="11">
        <v>0</v>
      </c>
      <c r="G114" s="11">
        <f t="shared" si="46"/>
        <v>0</v>
      </c>
      <c r="H114" s="11">
        <v>0</v>
      </c>
      <c r="I114" s="11">
        <v>0</v>
      </c>
      <c r="J114" s="11">
        <v>0</v>
      </c>
      <c r="K114" s="11">
        <v>0</v>
      </c>
      <c r="L114" s="11">
        <v>0</v>
      </c>
      <c r="M114" s="11">
        <v>0</v>
      </c>
      <c r="N114" s="11">
        <v>0</v>
      </c>
      <c r="O114" s="11">
        <v>0</v>
      </c>
      <c r="P114" s="11">
        <v>0</v>
      </c>
      <c r="Q114" s="11">
        <v>0</v>
      </c>
      <c r="R114" s="11">
        <v>0</v>
      </c>
      <c r="S114" s="11">
        <v>0</v>
      </c>
      <c r="T114" s="11">
        <v>0</v>
      </c>
      <c r="U114" s="11">
        <v>0</v>
      </c>
      <c r="V114" s="11">
        <v>0</v>
      </c>
      <c r="W114" s="23">
        <v>0</v>
      </c>
    </row>
    <row r="115" spans="1:23">
      <c r="A115" s="40" t="s">
        <v>98</v>
      </c>
      <c r="B115" s="41" t="s">
        <v>43</v>
      </c>
      <c r="C115" s="9" t="s">
        <v>34</v>
      </c>
      <c r="D115" s="9" t="s">
        <v>29</v>
      </c>
      <c r="E115" s="9" t="s">
        <v>29</v>
      </c>
      <c r="F115" s="11">
        <v>0</v>
      </c>
      <c r="G115" s="11">
        <f t="shared" si="46"/>
        <v>0</v>
      </c>
      <c r="H115" s="11">
        <v>0</v>
      </c>
      <c r="I115" s="11">
        <v>0</v>
      </c>
      <c r="J115" s="11">
        <v>0</v>
      </c>
      <c r="K115" s="11">
        <v>0</v>
      </c>
      <c r="L115" s="11">
        <v>0</v>
      </c>
      <c r="M115" s="11">
        <v>0</v>
      </c>
      <c r="N115" s="11">
        <v>0</v>
      </c>
      <c r="O115" s="11">
        <v>0</v>
      </c>
      <c r="P115" s="11">
        <v>0</v>
      </c>
      <c r="Q115" s="11">
        <v>0</v>
      </c>
      <c r="R115" s="11">
        <v>0</v>
      </c>
      <c r="S115" s="11">
        <v>0</v>
      </c>
      <c r="T115" s="11">
        <v>0</v>
      </c>
      <c r="U115" s="11">
        <v>0</v>
      </c>
      <c r="V115" s="11">
        <v>0</v>
      </c>
      <c r="W115" s="23">
        <v>0</v>
      </c>
    </row>
    <row r="116" spans="1:23">
      <c r="A116" s="40"/>
      <c r="B116" s="41"/>
      <c r="C116" s="9" t="s">
        <v>35</v>
      </c>
      <c r="D116" s="9" t="s">
        <v>29</v>
      </c>
      <c r="E116" s="9" t="s">
        <v>29</v>
      </c>
      <c r="F116" s="11">
        <v>0</v>
      </c>
      <c r="G116" s="11">
        <f t="shared" si="46"/>
        <v>0</v>
      </c>
      <c r="H116" s="11">
        <v>0</v>
      </c>
      <c r="I116" s="11">
        <v>0</v>
      </c>
      <c r="J116" s="11">
        <v>0</v>
      </c>
      <c r="K116" s="11">
        <v>0</v>
      </c>
      <c r="L116" s="11">
        <v>0</v>
      </c>
      <c r="M116" s="11">
        <v>0</v>
      </c>
      <c r="N116" s="11">
        <v>0</v>
      </c>
      <c r="O116" s="11">
        <v>0</v>
      </c>
      <c r="P116" s="11">
        <v>0</v>
      </c>
      <c r="Q116" s="11">
        <v>0</v>
      </c>
      <c r="R116" s="11">
        <v>0</v>
      </c>
      <c r="S116" s="11">
        <v>0</v>
      </c>
      <c r="T116" s="11">
        <v>0</v>
      </c>
      <c r="U116" s="11">
        <v>0</v>
      </c>
      <c r="V116" s="11">
        <v>0</v>
      </c>
      <c r="W116" s="23">
        <v>0</v>
      </c>
    </row>
    <row r="117" spans="1:23" ht="78.75">
      <c r="A117" s="21" t="s">
        <v>99</v>
      </c>
      <c r="B117" s="13" t="s">
        <v>57</v>
      </c>
      <c r="C117" s="9" t="s">
        <v>58</v>
      </c>
      <c r="D117" s="9" t="s">
        <v>29</v>
      </c>
      <c r="E117" s="9" t="s">
        <v>29</v>
      </c>
      <c r="F117" s="11">
        <f>SUM(F118:F121)</f>
        <v>0</v>
      </c>
      <c r="G117" s="11">
        <f t="shared" si="46"/>
        <v>0</v>
      </c>
      <c r="H117" s="11">
        <v>9.8894999999999997E-2</v>
      </c>
      <c r="I117" s="11">
        <v>9.8894999999999997E-2</v>
      </c>
      <c r="J117" s="11">
        <v>0</v>
      </c>
      <c r="K117" s="11">
        <v>0</v>
      </c>
      <c r="L117" s="11">
        <v>0</v>
      </c>
      <c r="M117" s="11">
        <v>5.4171169999999998E-2</v>
      </c>
      <c r="N117" s="11">
        <v>0</v>
      </c>
      <c r="O117" s="11">
        <v>0</v>
      </c>
      <c r="P117" s="11">
        <v>0</v>
      </c>
      <c r="Q117" s="11">
        <v>0</v>
      </c>
      <c r="R117" s="11">
        <v>0</v>
      </c>
      <c r="S117" s="11">
        <v>0</v>
      </c>
      <c r="T117" s="11">
        <v>0</v>
      </c>
      <c r="U117" s="11">
        <v>0</v>
      </c>
      <c r="V117" s="11">
        <v>0</v>
      </c>
      <c r="W117" s="23">
        <v>0</v>
      </c>
    </row>
    <row r="118" spans="1:23" ht="31.5">
      <c r="A118" s="21" t="s">
        <v>100</v>
      </c>
      <c r="B118" s="13" t="s">
        <v>60</v>
      </c>
      <c r="C118" s="9" t="s">
        <v>58</v>
      </c>
      <c r="D118" s="9" t="s">
        <v>29</v>
      </c>
      <c r="E118" s="9" t="s">
        <v>29</v>
      </c>
      <c r="F118" s="11">
        <v>0</v>
      </c>
      <c r="G118" s="11">
        <f t="shared" si="46"/>
        <v>0</v>
      </c>
      <c r="H118" s="11">
        <v>0</v>
      </c>
      <c r="I118" s="11">
        <v>0</v>
      </c>
      <c r="J118" s="11">
        <v>0</v>
      </c>
      <c r="K118" s="11">
        <v>0</v>
      </c>
      <c r="L118" s="11">
        <v>0</v>
      </c>
      <c r="M118" s="11">
        <v>3.7919819000000001E-3</v>
      </c>
      <c r="N118" s="11">
        <v>0</v>
      </c>
      <c r="O118" s="11">
        <v>0</v>
      </c>
      <c r="P118" s="11">
        <v>0</v>
      </c>
      <c r="Q118" s="11">
        <v>0</v>
      </c>
      <c r="R118" s="11">
        <v>0</v>
      </c>
      <c r="S118" s="11">
        <v>0</v>
      </c>
      <c r="T118" s="11">
        <v>0</v>
      </c>
      <c r="U118" s="11">
        <v>0</v>
      </c>
      <c r="V118" s="11">
        <v>0</v>
      </c>
      <c r="W118" s="23">
        <v>0</v>
      </c>
    </row>
    <row r="119" spans="1:23" ht="47.25">
      <c r="A119" s="21" t="s">
        <v>101</v>
      </c>
      <c r="B119" s="13" t="s">
        <v>62</v>
      </c>
      <c r="C119" s="9" t="s">
        <v>58</v>
      </c>
      <c r="D119" s="9" t="s">
        <v>29</v>
      </c>
      <c r="E119" s="9" t="s">
        <v>29</v>
      </c>
      <c r="F119" s="11">
        <v>0</v>
      </c>
      <c r="G119" s="11">
        <f t="shared" si="46"/>
        <v>0</v>
      </c>
      <c r="H119" s="11">
        <v>9.8894999999999997E-2</v>
      </c>
      <c r="I119" s="11">
        <v>9.8894999999999997E-2</v>
      </c>
      <c r="J119" s="11">
        <v>0</v>
      </c>
      <c r="K119" s="11">
        <v>0</v>
      </c>
      <c r="L119" s="11">
        <v>0</v>
      </c>
      <c r="M119" s="11">
        <v>5.03791881E-2</v>
      </c>
      <c r="N119" s="11">
        <v>0</v>
      </c>
      <c r="O119" s="11">
        <v>0</v>
      </c>
      <c r="P119" s="11">
        <v>0</v>
      </c>
      <c r="Q119" s="11">
        <v>0</v>
      </c>
      <c r="R119" s="11">
        <v>0</v>
      </c>
      <c r="S119" s="11">
        <v>0</v>
      </c>
      <c r="T119" s="11">
        <v>0</v>
      </c>
      <c r="U119" s="11">
        <v>0</v>
      </c>
      <c r="V119" s="11">
        <v>0</v>
      </c>
      <c r="W119" s="23">
        <v>0</v>
      </c>
    </row>
    <row r="120" spans="1:23" ht="47.25">
      <c r="A120" s="21" t="s">
        <v>102</v>
      </c>
      <c r="B120" s="13" t="s">
        <v>64</v>
      </c>
      <c r="C120" s="9" t="s">
        <v>58</v>
      </c>
      <c r="D120" s="9" t="s">
        <v>29</v>
      </c>
      <c r="E120" s="9" t="s">
        <v>29</v>
      </c>
      <c r="F120" s="11">
        <v>0</v>
      </c>
      <c r="G120" s="11">
        <f t="shared" si="46"/>
        <v>0</v>
      </c>
      <c r="H120" s="11">
        <v>0</v>
      </c>
      <c r="I120" s="11">
        <v>0</v>
      </c>
      <c r="J120" s="11">
        <v>0</v>
      </c>
      <c r="K120" s="11">
        <v>0</v>
      </c>
      <c r="L120" s="11">
        <v>0</v>
      </c>
      <c r="M120" s="11">
        <v>0</v>
      </c>
      <c r="N120" s="11">
        <v>0</v>
      </c>
      <c r="O120" s="11">
        <v>0</v>
      </c>
      <c r="P120" s="11">
        <v>0</v>
      </c>
      <c r="Q120" s="11">
        <v>0</v>
      </c>
      <c r="R120" s="11">
        <v>0</v>
      </c>
      <c r="S120" s="11">
        <v>0</v>
      </c>
      <c r="T120" s="11">
        <v>0</v>
      </c>
      <c r="U120" s="11">
        <v>0</v>
      </c>
      <c r="V120" s="11">
        <v>0</v>
      </c>
      <c r="W120" s="23">
        <v>0</v>
      </c>
    </row>
    <row r="121" spans="1:23" ht="31.5">
      <c r="A121" s="21" t="s">
        <v>103</v>
      </c>
      <c r="B121" s="13" t="s">
        <v>66</v>
      </c>
      <c r="C121" s="9" t="s">
        <v>58</v>
      </c>
      <c r="D121" s="9" t="s">
        <v>29</v>
      </c>
      <c r="E121" s="9" t="s">
        <v>29</v>
      </c>
      <c r="F121" s="11">
        <v>0</v>
      </c>
      <c r="G121" s="11">
        <f t="shared" si="46"/>
        <v>0</v>
      </c>
      <c r="H121" s="11">
        <v>0</v>
      </c>
      <c r="I121" s="11">
        <v>0</v>
      </c>
      <c r="J121" s="11">
        <v>0</v>
      </c>
      <c r="K121" s="11">
        <v>0</v>
      </c>
      <c r="L121" s="11">
        <v>0</v>
      </c>
      <c r="M121" s="11">
        <v>0</v>
      </c>
      <c r="N121" s="11">
        <v>0</v>
      </c>
      <c r="O121" s="11">
        <v>0</v>
      </c>
      <c r="P121" s="11">
        <v>0</v>
      </c>
      <c r="Q121" s="11">
        <v>0</v>
      </c>
      <c r="R121" s="11">
        <v>0</v>
      </c>
      <c r="S121" s="11">
        <v>0</v>
      </c>
      <c r="T121" s="11">
        <v>0</v>
      </c>
      <c r="U121" s="11">
        <v>0</v>
      </c>
      <c r="V121" s="11">
        <v>0</v>
      </c>
      <c r="W121" s="23">
        <v>0</v>
      </c>
    </row>
    <row r="122" spans="1:23" ht="24.75" customHeight="1">
      <c r="A122" s="40" t="s">
        <v>104</v>
      </c>
      <c r="B122" s="41" t="s">
        <v>68</v>
      </c>
      <c r="C122" s="9" t="s">
        <v>69</v>
      </c>
      <c r="D122" s="9" t="s">
        <v>29</v>
      </c>
      <c r="E122" s="9" t="s">
        <v>29</v>
      </c>
      <c r="F122" s="11">
        <f>F126+F130+F134</f>
        <v>0</v>
      </c>
      <c r="G122" s="11">
        <f t="shared" si="46"/>
        <v>0</v>
      </c>
      <c r="H122" s="11">
        <v>0</v>
      </c>
      <c r="I122" s="11">
        <v>0</v>
      </c>
      <c r="J122" s="11">
        <v>0</v>
      </c>
      <c r="K122" s="11">
        <v>0</v>
      </c>
      <c r="L122" s="11">
        <v>0</v>
      </c>
      <c r="M122" s="11">
        <v>0.12</v>
      </c>
      <c r="N122" s="11">
        <v>0</v>
      </c>
      <c r="O122" s="11">
        <f>O126+O130+O134</f>
        <v>0</v>
      </c>
      <c r="P122" s="11">
        <v>0</v>
      </c>
      <c r="Q122" s="11">
        <f>Q126+Q130+Q134</f>
        <v>0</v>
      </c>
      <c r="R122" s="11">
        <v>0</v>
      </c>
      <c r="S122" s="11">
        <f>S126+S130+S134</f>
        <v>0</v>
      </c>
      <c r="T122" s="11">
        <v>0</v>
      </c>
      <c r="U122" s="11">
        <f>U126+U130+U134</f>
        <v>0</v>
      </c>
      <c r="V122" s="11">
        <v>0</v>
      </c>
      <c r="W122" s="23">
        <f>W126+W130+W134</f>
        <v>0</v>
      </c>
    </row>
    <row r="123" spans="1:23" ht="24.75" customHeight="1">
      <c r="A123" s="40"/>
      <c r="B123" s="41"/>
      <c r="C123" s="9" t="s">
        <v>70</v>
      </c>
      <c r="D123" s="9" t="s">
        <v>29</v>
      </c>
      <c r="E123" s="9" t="s">
        <v>29</v>
      </c>
      <c r="F123" s="11">
        <f t="shared" ref="F123:F125" si="62">F127+F131+F135</f>
        <v>0</v>
      </c>
      <c r="G123" s="11">
        <f t="shared" si="46"/>
        <v>0</v>
      </c>
      <c r="H123" s="11">
        <v>0</v>
      </c>
      <c r="I123" s="11">
        <v>0</v>
      </c>
      <c r="J123" s="11">
        <v>0</v>
      </c>
      <c r="K123" s="11">
        <v>0</v>
      </c>
      <c r="L123" s="11">
        <v>0</v>
      </c>
      <c r="M123" s="11">
        <v>0</v>
      </c>
      <c r="N123" s="11">
        <v>0</v>
      </c>
      <c r="O123" s="11">
        <f t="shared" ref="O123:O125" si="63">O127+O131+O135</f>
        <v>0</v>
      </c>
      <c r="P123" s="11">
        <v>0</v>
      </c>
      <c r="Q123" s="11">
        <f t="shared" ref="Q123:Q125" si="64">Q127+Q131+Q135</f>
        <v>0</v>
      </c>
      <c r="R123" s="11">
        <v>0</v>
      </c>
      <c r="S123" s="11">
        <f t="shared" ref="S123:S125" si="65">S127+S131+S135</f>
        <v>0</v>
      </c>
      <c r="T123" s="11">
        <v>0</v>
      </c>
      <c r="U123" s="11">
        <f t="shared" ref="U123:U125" si="66">U127+U131+U135</f>
        <v>0</v>
      </c>
      <c r="V123" s="11">
        <v>0</v>
      </c>
      <c r="W123" s="23">
        <f t="shared" ref="W123:W125" si="67">W127+W131+W135</f>
        <v>0</v>
      </c>
    </row>
    <row r="124" spans="1:23" ht="24.75" customHeight="1">
      <c r="A124" s="40"/>
      <c r="B124" s="41"/>
      <c r="C124" s="9" t="s">
        <v>71</v>
      </c>
      <c r="D124" s="9" t="s">
        <v>29</v>
      </c>
      <c r="E124" s="9" t="s">
        <v>29</v>
      </c>
      <c r="F124" s="11">
        <f t="shared" si="62"/>
        <v>0</v>
      </c>
      <c r="G124" s="11">
        <f t="shared" si="46"/>
        <v>0</v>
      </c>
      <c r="H124" s="11">
        <v>0</v>
      </c>
      <c r="I124" s="11">
        <v>0</v>
      </c>
      <c r="J124" s="11">
        <v>0.12000000000000001</v>
      </c>
      <c r="K124" s="11">
        <v>0</v>
      </c>
      <c r="L124" s="11">
        <v>0.12000000000000001</v>
      </c>
      <c r="M124" s="11">
        <v>0.12000000000000001</v>
      </c>
      <c r="N124" s="11">
        <v>0</v>
      </c>
      <c r="O124" s="11">
        <f t="shared" si="63"/>
        <v>0.47</v>
      </c>
      <c r="P124" s="11">
        <v>0</v>
      </c>
      <c r="Q124" s="11">
        <f t="shared" si="64"/>
        <v>0</v>
      </c>
      <c r="R124" s="11">
        <v>0</v>
      </c>
      <c r="S124" s="11">
        <f t="shared" si="65"/>
        <v>0</v>
      </c>
      <c r="T124" s="11">
        <v>0</v>
      </c>
      <c r="U124" s="11">
        <f t="shared" si="66"/>
        <v>0</v>
      </c>
      <c r="V124" s="11">
        <v>0</v>
      </c>
      <c r="W124" s="23">
        <f t="shared" si="67"/>
        <v>0</v>
      </c>
    </row>
    <row r="125" spans="1:23" ht="24.75" customHeight="1">
      <c r="A125" s="40"/>
      <c r="B125" s="41"/>
      <c r="C125" s="9" t="s">
        <v>72</v>
      </c>
      <c r="D125" s="9" t="s">
        <v>29</v>
      </c>
      <c r="E125" s="9" t="s">
        <v>29</v>
      </c>
      <c r="F125" s="11">
        <f t="shared" si="62"/>
        <v>0</v>
      </c>
      <c r="G125" s="11">
        <f t="shared" si="46"/>
        <v>0</v>
      </c>
      <c r="H125" s="11">
        <v>0</v>
      </c>
      <c r="I125" s="11">
        <v>0</v>
      </c>
      <c r="J125" s="11">
        <v>0</v>
      </c>
      <c r="K125" s="11">
        <v>0</v>
      </c>
      <c r="L125" s="11">
        <v>0</v>
      </c>
      <c r="M125" s="11">
        <v>1</v>
      </c>
      <c r="N125" s="11">
        <v>0</v>
      </c>
      <c r="O125" s="11">
        <f t="shared" si="63"/>
        <v>0</v>
      </c>
      <c r="P125" s="11">
        <v>0</v>
      </c>
      <c r="Q125" s="11">
        <f t="shared" si="64"/>
        <v>0</v>
      </c>
      <c r="R125" s="11">
        <v>0</v>
      </c>
      <c r="S125" s="11">
        <f t="shared" si="65"/>
        <v>0</v>
      </c>
      <c r="T125" s="11">
        <v>0</v>
      </c>
      <c r="U125" s="11">
        <f t="shared" si="66"/>
        <v>0</v>
      </c>
      <c r="V125" s="11">
        <v>0</v>
      </c>
      <c r="W125" s="23">
        <f t="shared" si="67"/>
        <v>0</v>
      </c>
    </row>
    <row r="126" spans="1:23" ht="24.75" customHeight="1">
      <c r="A126" s="40" t="s">
        <v>105</v>
      </c>
      <c r="B126" s="41" t="s">
        <v>39</v>
      </c>
      <c r="C126" s="9" t="s">
        <v>69</v>
      </c>
      <c r="D126" s="9" t="s">
        <v>29</v>
      </c>
      <c r="E126" s="9" t="s">
        <v>29</v>
      </c>
      <c r="F126" s="11">
        <v>0</v>
      </c>
      <c r="G126" s="11">
        <f t="shared" si="46"/>
        <v>0</v>
      </c>
      <c r="H126" s="11">
        <v>0</v>
      </c>
      <c r="I126" s="11">
        <v>0</v>
      </c>
      <c r="J126" s="11">
        <v>0</v>
      </c>
      <c r="K126" s="11">
        <v>0</v>
      </c>
      <c r="L126" s="11">
        <v>0</v>
      </c>
      <c r="M126" s="11">
        <v>0.12</v>
      </c>
      <c r="N126" s="11">
        <v>0</v>
      </c>
      <c r="O126" s="11">
        <f>O112</f>
        <v>0</v>
      </c>
      <c r="P126" s="11">
        <v>0</v>
      </c>
      <c r="Q126" s="11">
        <f>Q112</f>
        <v>0</v>
      </c>
      <c r="R126" s="11">
        <v>0</v>
      </c>
      <c r="S126" s="11">
        <f>S112</f>
        <v>0</v>
      </c>
      <c r="T126" s="11">
        <v>0</v>
      </c>
      <c r="U126" s="11">
        <f>U112</f>
        <v>0</v>
      </c>
      <c r="V126" s="11">
        <v>0</v>
      </c>
      <c r="W126" s="23">
        <f>W112</f>
        <v>0</v>
      </c>
    </row>
    <row r="127" spans="1:23" ht="24.75" customHeight="1">
      <c r="A127" s="40"/>
      <c r="B127" s="41"/>
      <c r="C127" s="9" t="s">
        <v>70</v>
      </c>
      <c r="D127" s="9" t="s">
        <v>29</v>
      </c>
      <c r="E127" s="9" t="s">
        <v>29</v>
      </c>
      <c r="F127" s="11">
        <v>0</v>
      </c>
      <c r="G127" s="11">
        <f t="shared" si="46"/>
        <v>0</v>
      </c>
      <c r="H127" s="11">
        <v>0</v>
      </c>
      <c r="I127" s="11">
        <v>0</v>
      </c>
      <c r="J127" s="11">
        <v>0</v>
      </c>
      <c r="K127" s="11">
        <v>0</v>
      </c>
      <c r="L127" s="11">
        <v>0</v>
      </c>
      <c r="M127" s="11">
        <v>0</v>
      </c>
      <c r="N127" s="11">
        <v>0</v>
      </c>
      <c r="O127" s="11">
        <v>0</v>
      </c>
      <c r="P127" s="11">
        <v>0</v>
      </c>
      <c r="Q127" s="11">
        <v>0</v>
      </c>
      <c r="R127" s="11">
        <v>0</v>
      </c>
      <c r="S127" s="11">
        <v>0</v>
      </c>
      <c r="T127" s="11">
        <v>0</v>
      </c>
      <c r="U127" s="11">
        <v>0</v>
      </c>
      <c r="V127" s="11">
        <v>0</v>
      </c>
      <c r="W127" s="23">
        <v>0</v>
      </c>
    </row>
    <row r="128" spans="1:23" ht="24.75" customHeight="1">
      <c r="A128" s="40"/>
      <c r="B128" s="41"/>
      <c r="C128" s="9" t="s">
        <v>71</v>
      </c>
      <c r="D128" s="9" t="s">
        <v>29</v>
      </c>
      <c r="E128" s="9" t="s">
        <v>29</v>
      </c>
      <c r="F128" s="11">
        <v>0</v>
      </c>
      <c r="G128" s="11">
        <f t="shared" si="46"/>
        <v>0</v>
      </c>
      <c r="H128" s="11">
        <v>0</v>
      </c>
      <c r="I128" s="11">
        <v>0</v>
      </c>
      <c r="J128" s="11">
        <v>0.12000000000000001</v>
      </c>
      <c r="K128" s="11">
        <v>0</v>
      </c>
      <c r="L128" s="11">
        <v>0.12000000000000001</v>
      </c>
      <c r="M128" s="11">
        <v>0.12000000000000001</v>
      </c>
      <c r="N128" s="11">
        <v>0</v>
      </c>
      <c r="O128" s="11">
        <v>0.47</v>
      </c>
      <c r="P128" s="11">
        <v>0</v>
      </c>
      <c r="Q128" s="11">
        <v>0</v>
      </c>
      <c r="R128" s="11">
        <v>0</v>
      </c>
      <c r="S128" s="11">
        <v>0</v>
      </c>
      <c r="T128" s="11">
        <v>0</v>
      </c>
      <c r="U128" s="11">
        <v>0</v>
      </c>
      <c r="V128" s="11">
        <v>0</v>
      </c>
      <c r="W128" s="23">
        <v>0</v>
      </c>
    </row>
    <row r="129" spans="1:23" ht="24.75" customHeight="1">
      <c r="A129" s="40"/>
      <c r="B129" s="41"/>
      <c r="C129" s="9" t="s">
        <v>72</v>
      </c>
      <c r="D129" s="9" t="s">
        <v>29</v>
      </c>
      <c r="E129" s="9" t="s">
        <v>29</v>
      </c>
      <c r="F129" s="11">
        <v>0</v>
      </c>
      <c r="G129" s="11">
        <f t="shared" si="46"/>
        <v>0</v>
      </c>
      <c r="H129" s="11">
        <v>0</v>
      </c>
      <c r="I129" s="11">
        <v>0</v>
      </c>
      <c r="J129" s="11">
        <v>0</v>
      </c>
      <c r="K129" s="11">
        <v>0</v>
      </c>
      <c r="L129" s="11">
        <v>0</v>
      </c>
      <c r="M129" s="11">
        <v>1</v>
      </c>
      <c r="N129" s="11">
        <v>0</v>
      </c>
      <c r="O129" s="11">
        <f>O111</f>
        <v>0</v>
      </c>
      <c r="P129" s="11">
        <v>0</v>
      </c>
      <c r="Q129" s="11">
        <f>Q111</f>
        <v>0</v>
      </c>
      <c r="R129" s="11">
        <v>0</v>
      </c>
      <c r="S129" s="11">
        <f>S111</f>
        <v>0</v>
      </c>
      <c r="T129" s="11">
        <v>0</v>
      </c>
      <c r="U129" s="11">
        <f>U111</f>
        <v>0</v>
      </c>
      <c r="V129" s="11">
        <v>0</v>
      </c>
      <c r="W129" s="23">
        <f>W111</f>
        <v>0</v>
      </c>
    </row>
    <row r="130" spans="1:23" ht="24.75" customHeight="1">
      <c r="A130" s="40" t="s">
        <v>106</v>
      </c>
      <c r="B130" s="41" t="s">
        <v>41</v>
      </c>
      <c r="C130" s="9" t="s">
        <v>69</v>
      </c>
      <c r="D130" s="9" t="s">
        <v>29</v>
      </c>
      <c r="E130" s="9" t="s">
        <v>29</v>
      </c>
      <c r="F130" s="11">
        <v>0</v>
      </c>
      <c r="G130" s="11">
        <f t="shared" si="46"/>
        <v>0</v>
      </c>
      <c r="H130" s="11">
        <v>0</v>
      </c>
      <c r="I130" s="11">
        <v>0</v>
      </c>
      <c r="J130" s="11">
        <v>0</v>
      </c>
      <c r="K130" s="11">
        <v>0</v>
      </c>
      <c r="L130" s="11">
        <v>0</v>
      </c>
      <c r="M130" s="11">
        <v>0</v>
      </c>
      <c r="N130" s="11">
        <v>0</v>
      </c>
      <c r="O130" s="11">
        <f>O114</f>
        <v>0</v>
      </c>
      <c r="P130" s="11">
        <v>0</v>
      </c>
      <c r="Q130" s="11">
        <f>Q114</f>
        <v>0</v>
      </c>
      <c r="R130" s="11">
        <v>0</v>
      </c>
      <c r="S130" s="11">
        <f>S114</f>
        <v>0</v>
      </c>
      <c r="T130" s="11">
        <v>0</v>
      </c>
      <c r="U130" s="11">
        <f>U114</f>
        <v>0</v>
      </c>
      <c r="V130" s="11">
        <v>0</v>
      </c>
      <c r="W130" s="23">
        <f>W114</f>
        <v>0</v>
      </c>
    </row>
    <row r="131" spans="1:23" ht="24.75" customHeight="1">
      <c r="A131" s="40"/>
      <c r="B131" s="41"/>
      <c r="C131" s="9" t="s">
        <v>70</v>
      </c>
      <c r="D131" s="9" t="s">
        <v>29</v>
      </c>
      <c r="E131" s="9" t="s">
        <v>29</v>
      </c>
      <c r="F131" s="11">
        <v>0</v>
      </c>
      <c r="G131" s="11">
        <f t="shared" si="46"/>
        <v>0</v>
      </c>
      <c r="H131" s="11">
        <v>0</v>
      </c>
      <c r="I131" s="11">
        <v>0</v>
      </c>
      <c r="J131" s="11">
        <v>0</v>
      </c>
      <c r="K131" s="11">
        <v>0</v>
      </c>
      <c r="L131" s="11">
        <v>0</v>
      </c>
      <c r="M131" s="11">
        <v>0</v>
      </c>
      <c r="N131" s="11">
        <v>0</v>
      </c>
      <c r="O131" s="11">
        <v>0</v>
      </c>
      <c r="P131" s="11">
        <v>0</v>
      </c>
      <c r="Q131" s="11">
        <v>0</v>
      </c>
      <c r="R131" s="11">
        <v>0</v>
      </c>
      <c r="S131" s="11">
        <v>0</v>
      </c>
      <c r="T131" s="11">
        <v>0</v>
      </c>
      <c r="U131" s="11">
        <v>0</v>
      </c>
      <c r="V131" s="11">
        <v>0</v>
      </c>
      <c r="W131" s="23">
        <v>0</v>
      </c>
    </row>
    <row r="132" spans="1:23" ht="24.75" customHeight="1">
      <c r="A132" s="40"/>
      <c r="B132" s="41"/>
      <c r="C132" s="9" t="s">
        <v>71</v>
      </c>
      <c r="D132" s="9" t="s">
        <v>29</v>
      </c>
      <c r="E132" s="9" t="s">
        <v>29</v>
      </c>
      <c r="F132" s="11">
        <v>0</v>
      </c>
      <c r="G132" s="11">
        <f t="shared" si="46"/>
        <v>0</v>
      </c>
      <c r="H132" s="11">
        <v>0</v>
      </c>
      <c r="I132" s="11">
        <v>0</v>
      </c>
      <c r="J132" s="11">
        <v>0</v>
      </c>
      <c r="K132" s="11">
        <v>0</v>
      </c>
      <c r="L132" s="11">
        <v>0</v>
      </c>
      <c r="M132" s="11">
        <v>0</v>
      </c>
      <c r="N132" s="11">
        <v>0</v>
      </c>
      <c r="O132" s="11">
        <v>0</v>
      </c>
      <c r="P132" s="11">
        <v>0</v>
      </c>
      <c r="Q132" s="11">
        <v>0</v>
      </c>
      <c r="R132" s="11">
        <v>0</v>
      </c>
      <c r="S132" s="11">
        <v>0</v>
      </c>
      <c r="T132" s="11">
        <v>0</v>
      </c>
      <c r="U132" s="11">
        <v>0</v>
      </c>
      <c r="V132" s="11">
        <v>0</v>
      </c>
      <c r="W132" s="23">
        <v>0</v>
      </c>
    </row>
    <row r="133" spans="1:23" ht="24.75" customHeight="1">
      <c r="A133" s="40"/>
      <c r="B133" s="41"/>
      <c r="C133" s="9" t="s">
        <v>72</v>
      </c>
      <c r="D133" s="9" t="s">
        <v>29</v>
      </c>
      <c r="E133" s="9" t="s">
        <v>29</v>
      </c>
      <c r="F133" s="11">
        <v>0</v>
      </c>
      <c r="G133" s="11">
        <f t="shared" si="46"/>
        <v>0</v>
      </c>
      <c r="H133" s="11">
        <v>0</v>
      </c>
      <c r="I133" s="11">
        <v>0</v>
      </c>
      <c r="J133" s="11">
        <v>0</v>
      </c>
      <c r="K133" s="11">
        <v>0</v>
      </c>
      <c r="L133" s="11">
        <v>0</v>
      </c>
      <c r="M133" s="11">
        <v>0</v>
      </c>
      <c r="N133" s="11">
        <v>0</v>
      </c>
      <c r="O133" s="11">
        <f>O113</f>
        <v>0</v>
      </c>
      <c r="P133" s="11">
        <v>0</v>
      </c>
      <c r="Q133" s="11">
        <f>Q113</f>
        <v>0</v>
      </c>
      <c r="R133" s="11">
        <v>0</v>
      </c>
      <c r="S133" s="11">
        <f>S113</f>
        <v>0</v>
      </c>
      <c r="T133" s="11">
        <v>0</v>
      </c>
      <c r="U133" s="11">
        <f>U113</f>
        <v>0</v>
      </c>
      <c r="V133" s="11">
        <v>0</v>
      </c>
      <c r="W133" s="23">
        <f>W113</f>
        <v>0</v>
      </c>
    </row>
    <row r="134" spans="1:23" ht="24.75" customHeight="1">
      <c r="A134" s="40" t="s">
        <v>107</v>
      </c>
      <c r="B134" s="41" t="s">
        <v>43</v>
      </c>
      <c r="C134" s="9" t="s">
        <v>69</v>
      </c>
      <c r="D134" s="9" t="s">
        <v>29</v>
      </c>
      <c r="E134" s="9" t="s">
        <v>29</v>
      </c>
      <c r="F134" s="11">
        <v>0</v>
      </c>
      <c r="G134" s="11">
        <f t="shared" si="46"/>
        <v>0</v>
      </c>
      <c r="H134" s="11">
        <v>0</v>
      </c>
      <c r="I134" s="11">
        <v>0</v>
      </c>
      <c r="J134" s="11">
        <v>0</v>
      </c>
      <c r="K134" s="11">
        <v>0</v>
      </c>
      <c r="L134" s="11">
        <v>0</v>
      </c>
      <c r="M134" s="11">
        <v>0</v>
      </c>
      <c r="N134" s="11">
        <v>0</v>
      </c>
      <c r="O134" s="11">
        <f>O116</f>
        <v>0</v>
      </c>
      <c r="P134" s="11">
        <v>0</v>
      </c>
      <c r="Q134" s="11">
        <f>Q116</f>
        <v>0</v>
      </c>
      <c r="R134" s="11">
        <v>0</v>
      </c>
      <c r="S134" s="11">
        <f>S116</f>
        <v>0</v>
      </c>
      <c r="T134" s="11">
        <v>0</v>
      </c>
      <c r="U134" s="11">
        <f>U116</f>
        <v>0</v>
      </c>
      <c r="V134" s="11">
        <v>0</v>
      </c>
      <c r="W134" s="23">
        <f>W116</f>
        <v>0</v>
      </c>
    </row>
    <row r="135" spans="1:23" ht="24.75" customHeight="1">
      <c r="A135" s="40"/>
      <c r="B135" s="41"/>
      <c r="C135" s="9" t="s">
        <v>70</v>
      </c>
      <c r="D135" s="9" t="s">
        <v>29</v>
      </c>
      <c r="E135" s="9" t="s">
        <v>29</v>
      </c>
      <c r="F135" s="11">
        <v>0</v>
      </c>
      <c r="G135" s="11">
        <f t="shared" si="46"/>
        <v>0</v>
      </c>
      <c r="H135" s="11">
        <v>0</v>
      </c>
      <c r="I135" s="11">
        <v>0</v>
      </c>
      <c r="J135" s="11">
        <v>0</v>
      </c>
      <c r="K135" s="11">
        <v>0</v>
      </c>
      <c r="L135" s="11">
        <v>0</v>
      </c>
      <c r="M135" s="11">
        <v>0</v>
      </c>
      <c r="N135" s="11">
        <v>0</v>
      </c>
      <c r="O135" s="11">
        <v>0</v>
      </c>
      <c r="P135" s="11">
        <v>0</v>
      </c>
      <c r="Q135" s="11">
        <v>0</v>
      </c>
      <c r="R135" s="11">
        <v>0</v>
      </c>
      <c r="S135" s="11">
        <v>0</v>
      </c>
      <c r="T135" s="11">
        <v>0</v>
      </c>
      <c r="U135" s="11">
        <v>0</v>
      </c>
      <c r="V135" s="11">
        <v>0</v>
      </c>
      <c r="W135" s="23">
        <v>0</v>
      </c>
    </row>
    <row r="136" spans="1:23" ht="24.75" customHeight="1">
      <c r="A136" s="40"/>
      <c r="B136" s="41"/>
      <c r="C136" s="9" t="s">
        <v>71</v>
      </c>
      <c r="D136" s="9" t="s">
        <v>29</v>
      </c>
      <c r="E136" s="9" t="s">
        <v>29</v>
      </c>
      <c r="F136" s="11">
        <v>0</v>
      </c>
      <c r="G136" s="11">
        <f t="shared" si="46"/>
        <v>0</v>
      </c>
      <c r="H136" s="11">
        <v>0</v>
      </c>
      <c r="I136" s="11">
        <v>0</v>
      </c>
      <c r="J136" s="11">
        <v>0</v>
      </c>
      <c r="K136" s="11">
        <v>0</v>
      </c>
      <c r="L136" s="11">
        <v>0</v>
      </c>
      <c r="M136" s="11">
        <v>0</v>
      </c>
      <c r="N136" s="11">
        <v>0</v>
      </c>
      <c r="O136" s="11">
        <v>0</v>
      </c>
      <c r="P136" s="11">
        <v>0</v>
      </c>
      <c r="Q136" s="11">
        <v>0</v>
      </c>
      <c r="R136" s="11">
        <v>0</v>
      </c>
      <c r="S136" s="11">
        <v>0</v>
      </c>
      <c r="T136" s="11">
        <v>0</v>
      </c>
      <c r="U136" s="11">
        <v>0</v>
      </c>
      <c r="V136" s="11">
        <v>0</v>
      </c>
      <c r="W136" s="23">
        <v>0</v>
      </c>
    </row>
    <row r="137" spans="1:23" ht="24.75" customHeight="1">
      <c r="A137" s="40"/>
      <c r="B137" s="41"/>
      <c r="C137" s="9" t="s">
        <v>72</v>
      </c>
      <c r="D137" s="9" t="s">
        <v>29</v>
      </c>
      <c r="E137" s="9" t="s">
        <v>29</v>
      </c>
      <c r="F137" s="11">
        <v>0</v>
      </c>
      <c r="G137" s="11">
        <f t="shared" si="46"/>
        <v>0</v>
      </c>
      <c r="H137" s="11">
        <v>0</v>
      </c>
      <c r="I137" s="11">
        <v>0</v>
      </c>
      <c r="J137" s="11">
        <v>0</v>
      </c>
      <c r="K137" s="11">
        <v>0</v>
      </c>
      <c r="L137" s="11">
        <v>0</v>
      </c>
      <c r="M137" s="11">
        <v>0</v>
      </c>
      <c r="N137" s="11">
        <v>0</v>
      </c>
      <c r="O137" s="11">
        <f>O115</f>
        <v>0</v>
      </c>
      <c r="P137" s="11">
        <v>0</v>
      </c>
      <c r="Q137" s="11">
        <f>Q115</f>
        <v>0</v>
      </c>
      <c r="R137" s="11">
        <v>0</v>
      </c>
      <c r="S137" s="11">
        <f>S115</f>
        <v>0</v>
      </c>
      <c r="T137" s="11">
        <v>0</v>
      </c>
      <c r="U137" s="11">
        <f>U115</f>
        <v>0</v>
      </c>
      <c r="V137" s="11">
        <v>0</v>
      </c>
      <c r="W137" s="23">
        <f>W115</f>
        <v>0</v>
      </c>
    </row>
    <row r="138" spans="1:23" ht="24.75" customHeight="1">
      <c r="A138" s="40" t="s">
        <v>108</v>
      </c>
      <c r="B138" s="41" t="s">
        <v>77</v>
      </c>
      <c r="C138" s="9" t="s">
        <v>69</v>
      </c>
      <c r="D138" s="9" t="s">
        <v>29</v>
      </c>
      <c r="E138" s="9" t="s">
        <v>29</v>
      </c>
      <c r="F138" s="11">
        <f>F142+F146+F150</f>
        <v>0</v>
      </c>
      <c r="G138" s="11">
        <f t="shared" si="46"/>
        <v>0</v>
      </c>
      <c r="H138" s="11">
        <v>0</v>
      </c>
      <c r="I138" s="11">
        <v>0</v>
      </c>
      <c r="J138" s="11">
        <v>0</v>
      </c>
      <c r="K138" s="11">
        <v>0</v>
      </c>
      <c r="L138" s="11">
        <v>0</v>
      </c>
      <c r="M138" s="11">
        <v>0.12</v>
      </c>
      <c r="N138" s="11">
        <v>0</v>
      </c>
      <c r="O138" s="11">
        <f t="shared" ref="O138:O141" si="68">O142+O146+O150</f>
        <v>0</v>
      </c>
      <c r="P138" s="11">
        <v>0</v>
      </c>
      <c r="Q138" s="11">
        <f t="shared" ref="Q138:Q141" si="69">Q142+Q146+Q150</f>
        <v>0</v>
      </c>
      <c r="R138" s="11">
        <v>0</v>
      </c>
      <c r="S138" s="11">
        <f t="shared" ref="S138:S141" si="70">S142+S146+S150</f>
        <v>0</v>
      </c>
      <c r="T138" s="11">
        <v>0</v>
      </c>
      <c r="U138" s="11">
        <f t="shared" ref="U138:U141" si="71">U142+U146+U150</f>
        <v>0</v>
      </c>
      <c r="V138" s="11">
        <v>0</v>
      </c>
      <c r="W138" s="23">
        <f t="shared" ref="W138:W141" si="72">W142+W146+W150</f>
        <v>0</v>
      </c>
    </row>
    <row r="139" spans="1:23" ht="24.75" customHeight="1">
      <c r="A139" s="40"/>
      <c r="B139" s="41"/>
      <c r="C139" s="9" t="s">
        <v>70</v>
      </c>
      <c r="D139" s="9" t="s">
        <v>29</v>
      </c>
      <c r="E139" s="9" t="s">
        <v>29</v>
      </c>
      <c r="F139" s="11">
        <f t="shared" ref="F139:F141" si="73">F143+F147+F151</f>
        <v>0</v>
      </c>
      <c r="G139" s="11">
        <f t="shared" si="46"/>
        <v>0</v>
      </c>
      <c r="H139" s="11">
        <v>0</v>
      </c>
      <c r="I139" s="11">
        <v>0</v>
      </c>
      <c r="J139" s="11">
        <v>0</v>
      </c>
      <c r="K139" s="11">
        <v>0</v>
      </c>
      <c r="L139" s="11">
        <v>0</v>
      </c>
      <c r="M139" s="11">
        <v>0</v>
      </c>
      <c r="N139" s="11">
        <v>0</v>
      </c>
      <c r="O139" s="11">
        <f t="shared" si="68"/>
        <v>0</v>
      </c>
      <c r="P139" s="11">
        <v>0</v>
      </c>
      <c r="Q139" s="11">
        <f t="shared" si="69"/>
        <v>0</v>
      </c>
      <c r="R139" s="11">
        <v>0</v>
      </c>
      <c r="S139" s="11">
        <f t="shared" si="70"/>
        <v>0</v>
      </c>
      <c r="T139" s="11">
        <v>0</v>
      </c>
      <c r="U139" s="11">
        <f t="shared" si="71"/>
        <v>0</v>
      </c>
      <c r="V139" s="11">
        <v>0</v>
      </c>
      <c r="W139" s="23">
        <f t="shared" si="72"/>
        <v>0</v>
      </c>
    </row>
    <row r="140" spans="1:23" ht="24.75" customHeight="1">
      <c r="A140" s="40"/>
      <c r="B140" s="41"/>
      <c r="C140" s="9" t="s">
        <v>71</v>
      </c>
      <c r="D140" s="9" t="s">
        <v>29</v>
      </c>
      <c r="E140" s="9" t="s">
        <v>29</v>
      </c>
      <c r="F140" s="11">
        <f t="shared" si="73"/>
        <v>0</v>
      </c>
      <c r="G140" s="11">
        <f t="shared" si="46"/>
        <v>0</v>
      </c>
      <c r="H140" s="11">
        <v>0</v>
      </c>
      <c r="I140" s="11">
        <v>0</v>
      </c>
      <c r="J140" s="11">
        <v>0.12000000000000001</v>
      </c>
      <c r="K140" s="11">
        <v>0</v>
      </c>
      <c r="L140" s="11">
        <v>0.12000000000000001</v>
      </c>
      <c r="M140" s="11">
        <v>0.12000000000000001</v>
      </c>
      <c r="N140" s="11">
        <v>0</v>
      </c>
      <c r="O140" s="11">
        <f t="shared" si="68"/>
        <v>0.47</v>
      </c>
      <c r="P140" s="11">
        <v>0</v>
      </c>
      <c r="Q140" s="11">
        <f t="shared" si="69"/>
        <v>0</v>
      </c>
      <c r="R140" s="11">
        <v>0</v>
      </c>
      <c r="S140" s="11">
        <f t="shared" si="70"/>
        <v>0</v>
      </c>
      <c r="T140" s="11">
        <v>0</v>
      </c>
      <c r="U140" s="11">
        <f t="shared" si="71"/>
        <v>0</v>
      </c>
      <c r="V140" s="11">
        <v>0</v>
      </c>
      <c r="W140" s="23">
        <f t="shared" si="72"/>
        <v>0</v>
      </c>
    </row>
    <row r="141" spans="1:23" ht="24.75" customHeight="1">
      <c r="A141" s="40"/>
      <c r="B141" s="41"/>
      <c r="C141" s="9" t="s">
        <v>72</v>
      </c>
      <c r="D141" s="9" t="s">
        <v>29</v>
      </c>
      <c r="E141" s="9" t="s">
        <v>29</v>
      </c>
      <c r="F141" s="11">
        <f t="shared" si="73"/>
        <v>0</v>
      </c>
      <c r="G141" s="11">
        <f t="shared" si="46"/>
        <v>0</v>
      </c>
      <c r="H141" s="11">
        <v>0</v>
      </c>
      <c r="I141" s="11">
        <v>0</v>
      </c>
      <c r="J141" s="11">
        <v>0</v>
      </c>
      <c r="K141" s="11">
        <v>0</v>
      </c>
      <c r="L141" s="11">
        <v>0</v>
      </c>
      <c r="M141" s="11">
        <v>1</v>
      </c>
      <c r="N141" s="11">
        <v>0</v>
      </c>
      <c r="O141" s="11">
        <f t="shared" si="68"/>
        <v>0</v>
      </c>
      <c r="P141" s="11">
        <v>0</v>
      </c>
      <c r="Q141" s="11">
        <f t="shared" si="69"/>
        <v>0</v>
      </c>
      <c r="R141" s="11">
        <v>0</v>
      </c>
      <c r="S141" s="11">
        <f t="shared" si="70"/>
        <v>0</v>
      </c>
      <c r="T141" s="11">
        <v>0</v>
      </c>
      <c r="U141" s="11">
        <f t="shared" si="71"/>
        <v>0</v>
      </c>
      <c r="V141" s="11">
        <v>0</v>
      </c>
      <c r="W141" s="23">
        <f t="shared" si="72"/>
        <v>0</v>
      </c>
    </row>
    <row r="142" spans="1:23" ht="24.75" customHeight="1">
      <c r="A142" s="40" t="s">
        <v>109</v>
      </c>
      <c r="B142" s="41" t="s">
        <v>39</v>
      </c>
      <c r="C142" s="9" t="s">
        <v>69</v>
      </c>
      <c r="D142" s="9" t="s">
        <v>29</v>
      </c>
      <c r="E142" s="9" t="s">
        <v>29</v>
      </c>
      <c r="F142" s="11">
        <v>0</v>
      </c>
      <c r="G142" s="11">
        <f t="shared" si="46"/>
        <v>0</v>
      </c>
      <c r="H142" s="11">
        <v>0</v>
      </c>
      <c r="I142" s="11">
        <v>0</v>
      </c>
      <c r="J142" s="11">
        <v>0</v>
      </c>
      <c r="K142" s="11">
        <v>0</v>
      </c>
      <c r="L142" s="11">
        <v>0</v>
      </c>
      <c r="M142" s="11">
        <v>0.12</v>
      </c>
      <c r="N142" s="11">
        <v>0</v>
      </c>
      <c r="O142" s="11">
        <f>O126</f>
        <v>0</v>
      </c>
      <c r="P142" s="11">
        <v>0</v>
      </c>
      <c r="Q142" s="11">
        <f>Q126</f>
        <v>0</v>
      </c>
      <c r="R142" s="11">
        <v>0</v>
      </c>
      <c r="S142" s="11">
        <f>S126</f>
        <v>0</v>
      </c>
      <c r="T142" s="11">
        <v>0</v>
      </c>
      <c r="U142" s="11">
        <f>U126</f>
        <v>0</v>
      </c>
      <c r="V142" s="11">
        <v>0</v>
      </c>
      <c r="W142" s="23">
        <f>W126</f>
        <v>0</v>
      </c>
    </row>
    <row r="143" spans="1:23" ht="24.75" customHeight="1">
      <c r="A143" s="40"/>
      <c r="B143" s="41"/>
      <c r="C143" s="9" t="s">
        <v>70</v>
      </c>
      <c r="D143" s="9" t="s">
        <v>29</v>
      </c>
      <c r="E143" s="9" t="s">
        <v>29</v>
      </c>
      <c r="F143" s="11">
        <v>0</v>
      </c>
      <c r="G143" s="11">
        <f t="shared" si="46"/>
        <v>0</v>
      </c>
      <c r="H143" s="11">
        <v>0</v>
      </c>
      <c r="I143" s="11">
        <v>0</v>
      </c>
      <c r="J143" s="11">
        <v>0</v>
      </c>
      <c r="K143" s="11">
        <v>0</v>
      </c>
      <c r="L143" s="11">
        <v>0</v>
      </c>
      <c r="M143" s="11">
        <v>0</v>
      </c>
      <c r="N143" s="11">
        <v>0</v>
      </c>
      <c r="O143" s="11">
        <f t="shared" ref="O143:O145" si="74">O127</f>
        <v>0</v>
      </c>
      <c r="P143" s="11">
        <v>0</v>
      </c>
      <c r="Q143" s="11">
        <f t="shared" ref="Q143:Q145" si="75">Q127</f>
        <v>0</v>
      </c>
      <c r="R143" s="11">
        <v>0</v>
      </c>
      <c r="S143" s="11">
        <f t="shared" ref="S143:S145" si="76">S127</f>
        <v>0</v>
      </c>
      <c r="T143" s="11">
        <v>0</v>
      </c>
      <c r="U143" s="11">
        <f t="shared" ref="U143:U145" si="77">U127</f>
        <v>0</v>
      </c>
      <c r="V143" s="11">
        <v>0</v>
      </c>
      <c r="W143" s="23">
        <f t="shared" ref="W143:W145" si="78">W127</f>
        <v>0</v>
      </c>
    </row>
    <row r="144" spans="1:23" ht="24.75" customHeight="1">
      <c r="A144" s="40"/>
      <c r="B144" s="41"/>
      <c r="C144" s="9" t="s">
        <v>71</v>
      </c>
      <c r="D144" s="9" t="s">
        <v>29</v>
      </c>
      <c r="E144" s="9" t="s">
        <v>29</v>
      </c>
      <c r="F144" s="11">
        <v>0</v>
      </c>
      <c r="G144" s="11">
        <f t="shared" si="46"/>
        <v>0</v>
      </c>
      <c r="H144" s="11">
        <v>0</v>
      </c>
      <c r="I144" s="11">
        <v>0</v>
      </c>
      <c r="J144" s="11">
        <v>0.12000000000000001</v>
      </c>
      <c r="K144" s="11">
        <v>0</v>
      </c>
      <c r="L144" s="11">
        <v>0.12000000000000001</v>
      </c>
      <c r="M144" s="11">
        <v>0.12000000000000001</v>
      </c>
      <c r="N144" s="11">
        <v>0</v>
      </c>
      <c r="O144" s="11">
        <f t="shared" si="74"/>
        <v>0.47</v>
      </c>
      <c r="P144" s="11">
        <v>0</v>
      </c>
      <c r="Q144" s="11">
        <f t="shared" si="75"/>
        <v>0</v>
      </c>
      <c r="R144" s="11">
        <v>0</v>
      </c>
      <c r="S144" s="11">
        <f t="shared" si="76"/>
        <v>0</v>
      </c>
      <c r="T144" s="11">
        <v>0</v>
      </c>
      <c r="U144" s="11">
        <f t="shared" si="77"/>
        <v>0</v>
      </c>
      <c r="V144" s="11">
        <v>0</v>
      </c>
      <c r="W144" s="23">
        <f t="shared" si="78"/>
        <v>0</v>
      </c>
    </row>
    <row r="145" spans="1:23" ht="24.75" customHeight="1">
      <c r="A145" s="40"/>
      <c r="B145" s="41"/>
      <c r="C145" s="9" t="s">
        <v>72</v>
      </c>
      <c r="D145" s="9" t="s">
        <v>29</v>
      </c>
      <c r="E145" s="9" t="s">
        <v>29</v>
      </c>
      <c r="F145" s="11">
        <v>0</v>
      </c>
      <c r="G145" s="11">
        <f t="shared" si="46"/>
        <v>0</v>
      </c>
      <c r="H145" s="11">
        <v>0</v>
      </c>
      <c r="I145" s="11">
        <v>0</v>
      </c>
      <c r="J145" s="11">
        <v>0</v>
      </c>
      <c r="K145" s="11">
        <v>0</v>
      </c>
      <c r="L145" s="11">
        <v>0</v>
      </c>
      <c r="M145" s="11">
        <v>1</v>
      </c>
      <c r="N145" s="11">
        <v>0</v>
      </c>
      <c r="O145" s="11">
        <f t="shared" si="74"/>
        <v>0</v>
      </c>
      <c r="P145" s="11">
        <v>0</v>
      </c>
      <c r="Q145" s="11">
        <f t="shared" si="75"/>
        <v>0</v>
      </c>
      <c r="R145" s="11">
        <v>0</v>
      </c>
      <c r="S145" s="11">
        <f t="shared" si="76"/>
        <v>0</v>
      </c>
      <c r="T145" s="11">
        <v>0</v>
      </c>
      <c r="U145" s="11">
        <f t="shared" si="77"/>
        <v>0</v>
      </c>
      <c r="V145" s="11">
        <v>0</v>
      </c>
      <c r="W145" s="23">
        <f t="shared" si="78"/>
        <v>0</v>
      </c>
    </row>
    <row r="146" spans="1:23" ht="24.75" customHeight="1">
      <c r="A146" s="40" t="s">
        <v>110</v>
      </c>
      <c r="B146" s="41" t="s">
        <v>41</v>
      </c>
      <c r="C146" s="9" t="s">
        <v>69</v>
      </c>
      <c r="D146" s="9" t="s">
        <v>29</v>
      </c>
      <c r="E146" s="9" t="s">
        <v>29</v>
      </c>
      <c r="F146" s="11">
        <v>0</v>
      </c>
      <c r="G146" s="11">
        <f t="shared" si="46"/>
        <v>0</v>
      </c>
      <c r="H146" s="11">
        <v>0</v>
      </c>
      <c r="I146" s="11">
        <v>0</v>
      </c>
      <c r="J146" s="11">
        <v>0</v>
      </c>
      <c r="K146" s="11">
        <v>0</v>
      </c>
      <c r="L146" s="11">
        <v>0</v>
      </c>
      <c r="M146" s="11">
        <v>0</v>
      </c>
      <c r="N146" s="11">
        <v>0</v>
      </c>
      <c r="O146" s="11">
        <f>O130</f>
        <v>0</v>
      </c>
      <c r="P146" s="11">
        <v>0</v>
      </c>
      <c r="Q146" s="11">
        <f>Q130</f>
        <v>0</v>
      </c>
      <c r="R146" s="11">
        <v>0</v>
      </c>
      <c r="S146" s="11">
        <f>S130</f>
        <v>0</v>
      </c>
      <c r="T146" s="11">
        <v>0</v>
      </c>
      <c r="U146" s="11">
        <f>U130</f>
        <v>0</v>
      </c>
      <c r="V146" s="11">
        <v>0</v>
      </c>
      <c r="W146" s="23">
        <f>W130</f>
        <v>0</v>
      </c>
    </row>
    <row r="147" spans="1:23" ht="24.75" customHeight="1">
      <c r="A147" s="40"/>
      <c r="B147" s="41"/>
      <c r="C147" s="9" t="s">
        <v>70</v>
      </c>
      <c r="D147" s="9" t="s">
        <v>29</v>
      </c>
      <c r="E147" s="9" t="s">
        <v>29</v>
      </c>
      <c r="F147" s="11">
        <v>0</v>
      </c>
      <c r="G147" s="11">
        <f t="shared" si="46"/>
        <v>0</v>
      </c>
      <c r="H147" s="11">
        <v>0</v>
      </c>
      <c r="I147" s="11">
        <v>0</v>
      </c>
      <c r="J147" s="11">
        <v>0</v>
      </c>
      <c r="K147" s="11">
        <v>0</v>
      </c>
      <c r="L147" s="11">
        <v>0</v>
      </c>
      <c r="M147" s="11">
        <v>0</v>
      </c>
      <c r="N147" s="11">
        <v>0</v>
      </c>
      <c r="O147" s="11">
        <f t="shared" ref="O147:O149" si="79">O131</f>
        <v>0</v>
      </c>
      <c r="P147" s="11">
        <v>0</v>
      </c>
      <c r="Q147" s="11">
        <f t="shared" ref="Q147:Q149" si="80">Q131</f>
        <v>0</v>
      </c>
      <c r="R147" s="11">
        <v>0</v>
      </c>
      <c r="S147" s="11">
        <f t="shared" ref="S147:S149" si="81">S131</f>
        <v>0</v>
      </c>
      <c r="T147" s="11">
        <v>0</v>
      </c>
      <c r="U147" s="11">
        <f t="shared" ref="U147:U149" si="82">U131</f>
        <v>0</v>
      </c>
      <c r="V147" s="11">
        <v>0</v>
      </c>
      <c r="W147" s="23">
        <f t="shared" ref="W147:W149" si="83">W131</f>
        <v>0</v>
      </c>
    </row>
    <row r="148" spans="1:23" ht="24.75" customHeight="1">
      <c r="A148" s="40"/>
      <c r="B148" s="41"/>
      <c r="C148" s="9" t="s">
        <v>71</v>
      </c>
      <c r="D148" s="9" t="s">
        <v>29</v>
      </c>
      <c r="E148" s="9" t="s">
        <v>29</v>
      </c>
      <c r="F148" s="11">
        <v>0</v>
      </c>
      <c r="G148" s="11">
        <f t="shared" si="46"/>
        <v>0</v>
      </c>
      <c r="H148" s="11">
        <v>0</v>
      </c>
      <c r="I148" s="11">
        <v>0</v>
      </c>
      <c r="J148" s="11">
        <v>0</v>
      </c>
      <c r="K148" s="11">
        <v>0</v>
      </c>
      <c r="L148" s="11">
        <v>0</v>
      </c>
      <c r="M148" s="11">
        <v>0</v>
      </c>
      <c r="N148" s="11">
        <v>0</v>
      </c>
      <c r="O148" s="11">
        <f t="shared" si="79"/>
        <v>0</v>
      </c>
      <c r="P148" s="11">
        <v>0</v>
      </c>
      <c r="Q148" s="11">
        <f t="shared" si="80"/>
        <v>0</v>
      </c>
      <c r="R148" s="11">
        <v>0</v>
      </c>
      <c r="S148" s="11">
        <f t="shared" si="81"/>
        <v>0</v>
      </c>
      <c r="T148" s="11">
        <v>0</v>
      </c>
      <c r="U148" s="11">
        <f t="shared" si="82"/>
        <v>0</v>
      </c>
      <c r="V148" s="11">
        <v>0</v>
      </c>
      <c r="W148" s="23">
        <f t="shared" si="83"/>
        <v>0</v>
      </c>
    </row>
    <row r="149" spans="1:23" ht="24.75" customHeight="1">
      <c r="A149" s="40"/>
      <c r="B149" s="41"/>
      <c r="C149" s="9" t="s">
        <v>72</v>
      </c>
      <c r="D149" s="9" t="s">
        <v>29</v>
      </c>
      <c r="E149" s="9" t="s">
        <v>29</v>
      </c>
      <c r="F149" s="11">
        <v>0</v>
      </c>
      <c r="G149" s="11">
        <f t="shared" si="46"/>
        <v>0</v>
      </c>
      <c r="H149" s="11">
        <v>0</v>
      </c>
      <c r="I149" s="11">
        <v>0</v>
      </c>
      <c r="J149" s="11">
        <v>0</v>
      </c>
      <c r="K149" s="11">
        <v>0</v>
      </c>
      <c r="L149" s="11">
        <v>0</v>
      </c>
      <c r="M149" s="11">
        <v>0</v>
      </c>
      <c r="N149" s="11">
        <v>0</v>
      </c>
      <c r="O149" s="11">
        <f t="shared" si="79"/>
        <v>0</v>
      </c>
      <c r="P149" s="11">
        <v>0</v>
      </c>
      <c r="Q149" s="11">
        <f t="shared" si="80"/>
        <v>0</v>
      </c>
      <c r="R149" s="11">
        <v>0</v>
      </c>
      <c r="S149" s="11">
        <f t="shared" si="81"/>
        <v>0</v>
      </c>
      <c r="T149" s="11">
        <v>0</v>
      </c>
      <c r="U149" s="11">
        <f t="shared" si="82"/>
        <v>0</v>
      </c>
      <c r="V149" s="11">
        <v>0</v>
      </c>
      <c r="W149" s="23">
        <f t="shared" si="83"/>
        <v>0</v>
      </c>
    </row>
    <row r="150" spans="1:23" ht="24.75" customHeight="1">
      <c r="A150" s="40" t="s">
        <v>111</v>
      </c>
      <c r="B150" s="41" t="s">
        <v>43</v>
      </c>
      <c r="C150" s="9" t="s">
        <v>69</v>
      </c>
      <c r="D150" s="9" t="s">
        <v>29</v>
      </c>
      <c r="E150" s="9" t="s">
        <v>29</v>
      </c>
      <c r="F150" s="11">
        <v>0</v>
      </c>
      <c r="G150" s="11">
        <f t="shared" si="46"/>
        <v>0</v>
      </c>
      <c r="H150" s="11">
        <v>0</v>
      </c>
      <c r="I150" s="11">
        <v>0</v>
      </c>
      <c r="J150" s="11">
        <v>0</v>
      </c>
      <c r="K150" s="11">
        <v>0</v>
      </c>
      <c r="L150" s="11">
        <v>0</v>
      </c>
      <c r="M150" s="11">
        <v>0</v>
      </c>
      <c r="N150" s="11">
        <v>0</v>
      </c>
      <c r="O150" s="11">
        <f>O134</f>
        <v>0</v>
      </c>
      <c r="P150" s="11">
        <v>0</v>
      </c>
      <c r="Q150" s="11">
        <f>Q134</f>
        <v>0</v>
      </c>
      <c r="R150" s="11">
        <v>0</v>
      </c>
      <c r="S150" s="11">
        <f>S134</f>
        <v>0</v>
      </c>
      <c r="T150" s="11">
        <v>0</v>
      </c>
      <c r="U150" s="11">
        <f>U134</f>
        <v>0</v>
      </c>
      <c r="V150" s="11">
        <v>0</v>
      </c>
      <c r="W150" s="23">
        <f>W134</f>
        <v>0</v>
      </c>
    </row>
    <row r="151" spans="1:23" ht="24.75" customHeight="1">
      <c r="A151" s="40"/>
      <c r="B151" s="41"/>
      <c r="C151" s="9" t="s">
        <v>70</v>
      </c>
      <c r="D151" s="9" t="s">
        <v>29</v>
      </c>
      <c r="E151" s="9" t="s">
        <v>29</v>
      </c>
      <c r="F151" s="11">
        <v>0</v>
      </c>
      <c r="G151" s="11">
        <f t="shared" ref="G151:G153" si="84">F151/3</f>
        <v>0</v>
      </c>
      <c r="H151" s="11">
        <v>0</v>
      </c>
      <c r="I151" s="11">
        <v>0</v>
      </c>
      <c r="J151" s="11">
        <v>0</v>
      </c>
      <c r="K151" s="11">
        <v>0</v>
      </c>
      <c r="L151" s="11">
        <v>0</v>
      </c>
      <c r="M151" s="11">
        <v>0</v>
      </c>
      <c r="N151" s="11">
        <v>0</v>
      </c>
      <c r="O151" s="11">
        <f t="shared" ref="O151:O153" si="85">O135</f>
        <v>0</v>
      </c>
      <c r="P151" s="11">
        <v>0</v>
      </c>
      <c r="Q151" s="11">
        <f t="shared" ref="Q151:Q153" si="86">Q135</f>
        <v>0</v>
      </c>
      <c r="R151" s="11">
        <v>0</v>
      </c>
      <c r="S151" s="11">
        <f t="shared" ref="S151:S153" si="87">S135</f>
        <v>0</v>
      </c>
      <c r="T151" s="11">
        <v>0</v>
      </c>
      <c r="U151" s="11">
        <f t="shared" ref="U151:U153" si="88">U135</f>
        <v>0</v>
      </c>
      <c r="V151" s="11">
        <v>0</v>
      </c>
      <c r="W151" s="23">
        <f t="shared" ref="W151:W153" si="89">W135</f>
        <v>0</v>
      </c>
    </row>
    <row r="152" spans="1:23" ht="24.75" customHeight="1">
      <c r="A152" s="40"/>
      <c r="B152" s="41"/>
      <c r="C152" s="9" t="s">
        <v>71</v>
      </c>
      <c r="D152" s="9" t="s">
        <v>29</v>
      </c>
      <c r="E152" s="9" t="s">
        <v>29</v>
      </c>
      <c r="F152" s="11">
        <v>0</v>
      </c>
      <c r="G152" s="11">
        <f t="shared" si="84"/>
        <v>0</v>
      </c>
      <c r="H152" s="11">
        <v>0</v>
      </c>
      <c r="I152" s="11">
        <v>0</v>
      </c>
      <c r="J152" s="11">
        <v>0</v>
      </c>
      <c r="K152" s="11">
        <v>0</v>
      </c>
      <c r="L152" s="11">
        <v>0</v>
      </c>
      <c r="M152" s="11">
        <v>0</v>
      </c>
      <c r="N152" s="11">
        <v>0</v>
      </c>
      <c r="O152" s="11">
        <f t="shared" si="85"/>
        <v>0</v>
      </c>
      <c r="P152" s="11">
        <v>0</v>
      </c>
      <c r="Q152" s="11">
        <f t="shared" si="86"/>
        <v>0</v>
      </c>
      <c r="R152" s="11">
        <v>0</v>
      </c>
      <c r="S152" s="11">
        <f t="shared" si="87"/>
        <v>0</v>
      </c>
      <c r="T152" s="11">
        <v>0</v>
      </c>
      <c r="U152" s="11">
        <f t="shared" si="88"/>
        <v>0</v>
      </c>
      <c r="V152" s="11">
        <v>0</v>
      </c>
      <c r="W152" s="23">
        <f t="shared" si="89"/>
        <v>0</v>
      </c>
    </row>
    <row r="153" spans="1:23" ht="24.75" customHeight="1" thickBot="1">
      <c r="A153" s="42"/>
      <c r="B153" s="43"/>
      <c r="C153" s="24" t="s">
        <v>72</v>
      </c>
      <c r="D153" s="24" t="s">
        <v>29</v>
      </c>
      <c r="E153" s="24" t="s">
        <v>29</v>
      </c>
      <c r="F153" s="25">
        <v>0</v>
      </c>
      <c r="G153" s="25">
        <f t="shared" si="84"/>
        <v>0</v>
      </c>
      <c r="H153" s="25">
        <v>0</v>
      </c>
      <c r="I153" s="25">
        <v>0</v>
      </c>
      <c r="J153" s="25">
        <v>0</v>
      </c>
      <c r="K153" s="25">
        <v>0</v>
      </c>
      <c r="L153" s="25">
        <v>0</v>
      </c>
      <c r="M153" s="25">
        <v>0</v>
      </c>
      <c r="N153" s="25">
        <v>0</v>
      </c>
      <c r="O153" s="25">
        <f t="shared" si="85"/>
        <v>0</v>
      </c>
      <c r="P153" s="25">
        <v>0</v>
      </c>
      <c r="Q153" s="25">
        <f t="shared" si="86"/>
        <v>0</v>
      </c>
      <c r="R153" s="25">
        <v>0</v>
      </c>
      <c r="S153" s="25">
        <f t="shared" si="87"/>
        <v>0</v>
      </c>
      <c r="T153" s="25">
        <v>0</v>
      </c>
      <c r="U153" s="25">
        <f t="shared" si="88"/>
        <v>0</v>
      </c>
      <c r="V153" s="25">
        <v>0</v>
      </c>
      <c r="W153" s="26">
        <f t="shared" si="89"/>
        <v>0</v>
      </c>
    </row>
    <row r="154" spans="1:23">
      <c r="A154" s="1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</row>
    <row r="155" spans="1:23">
      <c r="A155" s="1"/>
      <c r="B155" s="2" t="s">
        <v>112</v>
      </c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</row>
    <row r="156" spans="1:23">
      <c r="A156" s="1"/>
      <c r="B156" s="2" t="s">
        <v>113</v>
      </c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</row>
    <row r="157" spans="1:23">
      <c r="A157" s="1"/>
      <c r="B157" s="2" t="s">
        <v>114</v>
      </c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</row>
    <row r="158" spans="1:23">
      <c r="A158" s="1"/>
      <c r="B158" s="2" t="s">
        <v>115</v>
      </c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</row>
    <row r="159" spans="1:23">
      <c r="A159" s="1"/>
      <c r="B159" s="2" t="s">
        <v>116</v>
      </c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</row>
    <row r="160" spans="1:23">
      <c r="A160" s="1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</row>
    <row r="161" spans="1:23">
      <c r="A161" s="1"/>
      <c r="B161" s="2"/>
      <c r="C161" s="2"/>
      <c r="D161" s="2"/>
      <c r="E161" s="2"/>
      <c r="F161" s="2"/>
      <c r="G161" s="2"/>
      <c r="H161" s="2"/>
      <c r="I161" s="14"/>
      <c r="J161" s="2"/>
      <c r="K161" s="2"/>
      <c r="L161" s="2"/>
      <c r="M161" s="15"/>
      <c r="N161" s="2"/>
      <c r="O161" s="15"/>
      <c r="P161" s="15"/>
      <c r="Q161" s="15"/>
      <c r="R161" s="15"/>
      <c r="S161" s="15"/>
      <c r="T161" s="15"/>
      <c r="U161" s="15"/>
      <c r="V161" s="15"/>
      <c r="W161" s="15"/>
    </row>
    <row r="162" spans="1:23" s="7" customFormat="1" ht="20.25">
      <c r="A162" s="16"/>
      <c r="B162" s="17" t="s">
        <v>117</v>
      </c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18"/>
      <c r="N162" s="17"/>
      <c r="O162" s="18"/>
      <c r="P162" s="18"/>
      <c r="Q162" s="18"/>
      <c r="R162" s="18"/>
      <c r="S162" s="18"/>
      <c r="T162" s="18"/>
      <c r="U162" s="18"/>
      <c r="V162" s="18"/>
      <c r="W162" s="18"/>
    </row>
    <row r="163" spans="1:23">
      <c r="A163" s="1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</row>
    <row r="164" spans="1:23">
      <c r="A164" s="1"/>
      <c r="B164" s="2"/>
      <c r="C164" s="2"/>
      <c r="D164" s="2"/>
      <c r="E164" s="2"/>
      <c r="F164" s="2"/>
      <c r="G164" s="2"/>
      <c r="H164" s="2"/>
      <c r="I164" s="2"/>
      <c r="J164" s="14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</row>
  </sheetData>
  <mergeCells count="113">
    <mergeCell ref="A150:A153"/>
    <mergeCell ref="B150:B153"/>
    <mergeCell ref="A138:A141"/>
    <mergeCell ref="B138:B141"/>
    <mergeCell ref="A142:A145"/>
    <mergeCell ref="B142:B145"/>
    <mergeCell ref="A146:A149"/>
    <mergeCell ref="B146:B149"/>
    <mergeCell ref="A126:A129"/>
    <mergeCell ref="B126:B129"/>
    <mergeCell ref="A130:A133"/>
    <mergeCell ref="B130:B133"/>
    <mergeCell ref="A134:A137"/>
    <mergeCell ref="B134:B137"/>
    <mergeCell ref="A113:A114"/>
    <mergeCell ref="B113:B114"/>
    <mergeCell ref="A115:A116"/>
    <mergeCell ref="B115:B116"/>
    <mergeCell ref="A122:A125"/>
    <mergeCell ref="B122:B125"/>
    <mergeCell ref="B105:B106"/>
    <mergeCell ref="A107:A108"/>
    <mergeCell ref="B107:B108"/>
    <mergeCell ref="A109:A110"/>
    <mergeCell ref="B109:B110"/>
    <mergeCell ref="A111:A112"/>
    <mergeCell ref="B111:B112"/>
    <mergeCell ref="A97:A98"/>
    <mergeCell ref="B97:B98"/>
    <mergeCell ref="A99:A100"/>
    <mergeCell ref="B99:B100"/>
    <mergeCell ref="A101:A102"/>
    <mergeCell ref="B101:B102"/>
    <mergeCell ref="A103:A104"/>
    <mergeCell ref="B103:B104"/>
    <mergeCell ref="A105:A106"/>
    <mergeCell ref="A89:A90"/>
    <mergeCell ref="B89:B90"/>
    <mergeCell ref="A91:A92"/>
    <mergeCell ref="B91:B92"/>
    <mergeCell ref="A93:A94"/>
    <mergeCell ref="B93:B94"/>
    <mergeCell ref="A95:A96"/>
    <mergeCell ref="B95:B96"/>
    <mergeCell ref="A78:A81"/>
    <mergeCell ref="B78:B81"/>
    <mergeCell ref="A82:A85"/>
    <mergeCell ref="B82:B85"/>
    <mergeCell ref="A87:A88"/>
    <mergeCell ref="B87:B88"/>
    <mergeCell ref="A66:A69"/>
    <mergeCell ref="B66:B69"/>
    <mergeCell ref="A70:A73"/>
    <mergeCell ref="B70:B73"/>
    <mergeCell ref="A74:A77"/>
    <mergeCell ref="B74:B77"/>
    <mergeCell ref="A54:A57"/>
    <mergeCell ref="B54:B57"/>
    <mergeCell ref="A58:A61"/>
    <mergeCell ref="B58:B61"/>
    <mergeCell ref="A62:A65"/>
    <mergeCell ref="B62:B65"/>
    <mergeCell ref="A43:A44"/>
    <mergeCell ref="B43:B44"/>
    <mergeCell ref="A45:A46"/>
    <mergeCell ref="B45:B46"/>
    <mergeCell ref="A47:A48"/>
    <mergeCell ref="B47:B48"/>
    <mergeCell ref="B35:B36"/>
    <mergeCell ref="A37:A38"/>
    <mergeCell ref="B37:B38"/>
    <mergeCell ref="A39:A40"/>
    <mergeCell ref="B39:B40"/>
    <mergeCell ref="A41:A42"/>
    <mergeCell ref="B41:B42"/>
    <mergeCell ref="A27:A28"/>
    <mergeCell ref="B27:B28"/>
    <mergeCell ref="A29:A30"/>
    <mergeCell ref="B29:B30"/>
    <mergeCell ref="A31:A32"/>
    <mergeCell ref="B31:B32"/>
    <mergeCell ref="A33:A34"/>
    <mergeCell ref="B33:B34"/>
    <mergeCell ref="A35:A36"/>
    <mergeCell ref="A19:A20"/>
    <mergeCell ref="B19:B20"/>
    <mergeCell ref="A21:A22"/>
    <mergeCell ref="B21:B22"/>
    <mergeCell ref="A23:A24"/>
    <mergeCell ref="B23:B24"/>
    <mergeCell ref="A25:A26"/>
    <mergeCell ref="B25:B26"/>
    <mergeCell ref="N14:O14"/>
    <mergeCell ref="A4:W4"/>
    <mergeCell ref="A6:W6"/>
    <mergeCell ref="A7:W7"/>
    <mergeCell ref="A8:P8"/>
    <mergeCell ref="A9:W9"/>
    <mergeCell ref="A11:W11"/>
    <mergeCell ref="P14:Q14"/>
    <mergeCell ref="R14:S14"/>
    <mergeCell ref="T14:U14"/>
    <mergeCell ref="V14:W14"/>
    <mergeCell ref="A12:W12"/>
    <mergeCell ref="A13:W13"/>
    <mergeCell ref="A14:A15"/>
    <mergeCell ref="B14:B15"/>
    <mergeCell ref="C14:C15"/>
    <mergeCell ref="D14:F14"/>
    <mergeCell ref="G14:G15"/>
    <mergeCell ref="H14:I14"/>
    <mergeCell ref="J14:K14"/>
    <mergeCell ref="L14:M14"/>
  </mergeCells>
  <pageMargins left="0.39370078740157483" right="0.19685039370078741" top="0.74803149606299213" bottom="0.74803149606299213" header="0.31496062992125984" footer="0.31496062992125984"/>
  <pageSetup paperSize="9" scale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11.2</vt:lpstr>
      <vt:lpstr>'Форма 11.2'!Область_печати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Горбоконь Ольга Викторовна</dc:creator>
  <cp:lastModifiedBy>Горбоконь Ольга Викторовна</cp:lastModifiedBy>
  <dcterms:created xsi:type="dcterms:W3CDTF">2019-07-03T13:21:10Z</dcterms:created>
  <dcterms:modified xsi:type="dcterms:W3CDTF">2019-07-09T13:57:35Z</dcterms:modified>
</cp:coreProperties>
</file>