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20" yWindow="555" windowWidth="14280" windowHeight="1332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Чеченэнерго'!#REF!</definedName>
    <definedName name="_xlnm.Print_Area" localSheetId="1">'ФЭМ Чеченэнерго'!$A$1:$H$452</definedName>
  </definedNames>
  <calcPr calcId="145621"/>
</workbook>
</file>

<file path=xl/calcChain.xml><?xml version="1.0" encoding="utf-8"?>
<calcChain xmlns="http://schemas.openxmlformats.org/spreadsheetml/2006/main">
  <c r="E281" i="3" l="1"/>
  <c r="E387" i="3" l="1"/>
  <c r="D350" i="3" l="1"/>
  <c r="E184" i="3"/>
  <c r="E431" i="3" l="1"/>
  <c r="D165" i="3" l="1"/>
  <c r="E286" i="3" l="1"/>
  <c r="F211" i="3" l="1"/>
  <c r="D354" i="3" l="1"/>
  <c r="F434" i="3" l="1"/>
  <c r="G434" i="3" s="1"/>
  <c r="F293" i="3"/>
  <c r="G293" i="3" s="1"/>
  <c r="F244" i="3"/>
  <c r="G244" i="3" s="1"/>
  <c r="D68" i="4"/>
  <c r="E68" i="4"/>
  <c r="G68" i="4"/>
  <c r="I68" i="4"/>
  <c r="J68" i="4"/>
  <c r="K68" i="4"/>
  <c r="D69" i="4"/>
  <c r="E69" i="4"/>
  <c r="G69" i="4"/>
  <c r="I69" i="4"/>
  <c r="J69" i="4"/>
  <c r="K69" i="4"/>
  <c r="D70" i="4"/>
  <c r="E70" i="4"/>
  <c r="G70" i="4"/>
  <c r="I70" i="4"/>
  <c r="J70" i="4"/>
  <c r="K70" i="4"/>
  <c r="D71" i="4"/>
  <c r="E71" i="4"/>
  <c r="G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214" i="3"/>
  <c r="G214" i="3" s="1"/>
  <c r="E229" i="3"/>
  <c r="E341" i="3"/>
  <c r="F348" i="3"/>
  <c r="G348" i="3" s="1"/>
  <c r="F413" i="3"/>
  <c r="G413" i="3" s="1"/>
  <c r="F433" i="3"/>
  <c r="G433" i="3" s="1"/>
  <c r="F435" i="3"/>
  <c r="G435" i="3" s="1"/>
  <c r="F437" i="3"/>
  <c r="G437" i="3" s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G191" i="6"/>
  <c r="E191" i="6"/>
  <c r="F191" i="6"/>
  <c r="C192" i="6"/>
  <c r="D192" i="6"/>
  <c r="E192" i="6"/>
  <c r="F192" i="6"/>
  <c r="G192" i="6"/>
  <c r="C196" i="6"/>
  <c r="D196" i="6"/>
  <c r="E196" i="6"/>
  <c r="F196" i="6"/>
  <c r="C197" i="6"/>
  <c r="D197" i="6"/>
  <c r="G197" i="6"/>
  <c r="E197" i="6"/>
  <c r="F197" i="6"/>
  <c r="D198" i="6"/>
  <c r="E198" i="6"/>
  <c r="F198" i="6"/>
  <c r="G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E215" i="6"/>
  <c r="C216" i="6"/>
  <c r="D216" i="6"/>
  <c r="E216" i="6"/>
  <c r="F216" i="6"/>
  <c r="G216" i="6"/>
  <c r="C220" i="6"/>
  <c r="D220" i="6"/>
  <c r="E220" i="6"/>
  <c r="F220" i="6"/>
  <c r="F248" i="6"/>
  <c r="C221" i="6"/>
  <c r="D221" i="6"/>
  <c r="E221" i="6"/>
  <c r="F221" i="6"/>
  <c r="C222" i="6"/>
  <c r="D222" i="6"/>
  <c r="E222" i="6"/>
  <c r="E223" i="6"/>
  <c r="F222" i="6"/>
  <c r="G222" i="6"/>
  <c r="F223" i="6"/>
  <c r="C224" i="6"/>
  <c r="D224" i="6"/>
  <c r="E224" i="6"/>
  <c r="F224" i="6"/>
  <c r="C225" i="6"/>
  <c r="C226" i="6"/>
  <c r="E225" i="6"/>
  <c r="E226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/>
  <c r="C234" i="6"/>
  <c r="D234" i="6"/>
  <c r="E234" i="6"/>
  <c r="F234" i="6"/>
  <c r="C235" i="6"/>
  <c r="D235" i="6"/>
  <c r="E235" i="6"/>
  <c r="F235" i="6"/>
  <c r="C236" i="6"/>
  <c r="C259" i="6"/>
  <c r="D236" i="6"/>
  <c r="E236" i="6"/>
  <c r="F236" i="6"/>
  <c r="F259" i="6"/>
  <c r="C237" i="6"/>
  <c r="D237" i="6"/>
  <c r="E237" i="6"/>
  <c r="F237" i="6"/>
  <c r="C238" i="6"/>
  <c r="D238" i="6"/>
  <c r="E238" i="6"/>
  <c r="F238" i="6"/>
  <c r="C239" i="6"/>
  <c r="C215" i="6"/>
  <c r="D239" i="6"/>
  <c r="D215" i="6"/>
  <c r="G215" i="6"/>
  <c r="E239" i="6"/>
  <c r="F239" i="6"/>
  <c r="F215" i="6"/>
  <c r="C240" i="6"/>
  <c r="D240" i="6"/>
  <c r="E240" i="6"/>
  <c r="F240" i="6"/>
  <c r="C241" i="6"/>
  <c r="D241" i="6"/>
  <c r="E241" i="6"/>
  <c r="F241" i="6"/>
  <c r="C242" i="6"/>
  <c r="D242" i="6"/>
  <c r="D225" i="6"/>
  <c r="D226" i="6"/>
  <c r="E242" i="6"/>
  <c r="F242" i="6"/>
  <c r="C243" i="6"/>
  <c r="D243" i="6"/>
  <c r="E243" i="6"/>
  <c r="F243" i="6"/>
  <c r="C244" i="6"/>
  <c r="D244" i="6"/>
  <c r="E244" i="6"/>
  <c r="F244" i="6"/>
  <c r="C248" i="6"/>
  <c r="C249" i="6"/>
  <c r="F249" i="6"/>
  <c r="G249" i="6"/>
  <c r="G250" i="6"/>
  <c r="D251" i="6"/>
  <c r="E251" i="6"/>
  <c r="G251" i="6"/>
  <c r="G252" i="6"/>
  <c r="G253" i="6"/>
  <c r="D254" i="6"/>
  <c r="F254" i="6"/>
  <c r="F279" i="6"/>
  <c r="G254" i="6"/>
  <c r="G255" i="6"/>
  <c r="G256" i="6"/>
  <c r="G257" i="6"/>
  <c r="G258" i="6"/>
  <c r="D259" i="6"/>
  <c r="E259" i="6"/>
  <c r="G259" i="6"/>
  <c r="C265" i="6"/>
  <c r="D265" i="6"/>
  <c r="E265" i="6"/>
  <c r="F265" i="6"/>
  <c r="F270" i="6"/>
  <c r="C266" i="6"/>
  <c r="D266" i="6"/>
  <c r="E266" i="6"/>
  <c r="F266" i="6"/>
  <c r="G266" i="6"/>
  <c r="C267" i="6"/>
  <c r="D267" i="6"/>
  <c r="E267" i="6"/>
  <c r="F267" i="6"/>
  <c r="C268" i="6"/>
  <c r="C271" i="6"/>
  <c r="D268" i="6"/>
  <c r="E268" i="6"/>
  <c r="F268" i="6"/>
  <c r="G268" i="6"/>
  <c r="C269" i="6"/>
  <c r="D269" i="6"/>
  <c r="E269" i="6"/>
  <c r="F269" i="6"/>
  <c r="G269" i="6"/>
  <c r="E270" i="6"/>
  <c r="E271" i="6"/>
  <c r="F271" i="6"/>
  <c r="G273" i="6"/>
  <c r="C274" i="6"/>
  <c r="E274" i="6"/>
  <c r="C275" i="6"/>
  <c r="E275" i="6"/>
  <c r="G275" i="6"/>
  <c r="D276" i="6"/>
  <c r="E276" i="6"/>
  <c r="F277" i="6"/>
  <c r="C278" i="6"/>
  <c r="D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98" i="3"/>
  <c r="G298" i="3" s="1"/>
  <c r="F156" i="3"/>
  <c r="G156" i="3" s="1"/>
  <c r="F297" i="3"/>
  <c r="G297" i="3" s="1"/>
  <c r="G211" i="3"/>
  <c r="F74" i="3"/>
  <c r="G74" i="3" s="1"/>
  <c r="F290" i="3"/>
  <c r="G290" i="3" s="1"/>
  <c r="F294" i="3"/>
  <c r="G294" i="3" s="1"/>
  <c r="C250" i="6"/>
  <c r="C252" i="6"/>
  <c r="C254" i="6"/>
  <c r="C279" i="6"/>
  <c r="C251" i="6"/>
  <c r="C257" i="6"/>
  <c r="C253" i="6"/>
  <c r="C277" i="6"/>
  <c r="C199" i="6"/>
  <c r="C198" i="6"/>
  <c r="G223" i="6"/>
  <c r="C223" i="6"/>
  <c r="D250" i="6"/>
  <c r="D252" i="6"/>
  <c r="F251" i="6"/>
  <c r="F257" i="6"/>
  <c r="F225" i="6"/>
  <c r="F253" i="6"/>
  <c r="F278" i="6"/>
  <c r="D270" i="6"/>
  <c r="G265" i="6"/>
  <c r="G270" i="6"/>
  <c r="D274" i="6"/>
  <c r="G274" i="6"/>
  <c r="D275" i="6"/>
  <c r="F250" i="6"/>
  <c r="F252" i="6"/>
  <c r="G196" i="6"/>
  <c r="C270" i="6"/>
  <c r="E250" i="6"/>
  <c r="E252" i="6"/>
  <c r="E253" i="6"/>
  <c r="D223" i="6"/>
  <c r="G221" i="6"/>
  <c r="D249" i="6"/>
  <c r="D257" i="6"/>
  <c r="D248" i="6"/>
  <c r="D277" i="6"/>
  <c r="E254" i="6"/>
  <c r="C276" i="6"/>
  <c r="D271" i="6"/>
  <c r="G267" i="6"/>
  <c r="D278" i="6"/>
  <c r="E279" i="6"/>
  <c r="E248" i="6"/>
  <c r="E277" i="6"/>
  <c r="G220" i="6"/>
  <c r="E249" i="6"/>
  <c r="E257" i="6"/>
  <c r="G200" i="6"/>
  <c r="E278" i="6"/>
  <c r="D199" i="6"/>
  <c r="G199" i="6"/>
  <c r="D253" i="6"/>
  <c r="G214" i="6"/>
  <c r="E256" i="6"/>
  <c r="E280" i="6"/>
  <c r="E255" i="6"/>
  <c r="D255" i="6"/>
  <c r="D256" i="6"/>
  <c r="D280" i="6"/>
  <c r="F255" i="6"/>
  <c r="F256" i="6"/>
  <c r="F280" i="6"/>
  <c r="G248" i="6"/>
  <c r="C256" i="6"/>
  <c r="C280" i="6"/>
  <c r="C255" i="6"/>
  <c r="G271" i="6"/>
  <c r="F154" i="3"/>
  <c r="G154" i="3" s="1"/>
  <c r="F266" i="3"/>
  <c r="G266" i="3" s="1"/>
  <c r="F157" i="3"/>
  <c r="G157" i="3" s="1"/>
  <c r="F254" i="3"/>
  <c r="G254" i="3" s="1"/>
  <c r="F213" i="3"/>
  <c r="G213" i="3" s="1"/>
  <c r="D23" i="3"/>
  <c r="F285" i="3"/>
  <c r="G285" i="3" s="1"/>
  <c r="E414" i="3"/>
  <c r="F98" i="3"/>
  <c r="G98" i="3" s="1"/>
  <c r="F193" i="3"/>
  <c r="G193" i="3" s="1"/>
  <c r="F230" i="3"/>
  <c r="G230" i="3" s="1"/>
  <c r="F216" i="3"/>
  <c r="G216" i="3" s="1"/>
  <c r="F206" i="3"/>
  <c r="G206" i="3" s="1"/>
  <c r="F77" i="3"/>
  <c r="G77" i="3" s="1"/>
  <c r="F212" i="3"/>
  <c r="G212" i="3" s="1"/>
  <c r="F207" i="3"/>
  <c r="G207" i="3" s="1"/>
  <c r="F231" i="3"/>
  <c r="G231" i="3" s="1"/>
  <c r="F343" i="3"/>
  <c r="G343" i="3" s="1"/>
  <c r="F442" i="3"/>
  <c r="G442" i="3" s="1"/>
  <c r="F389" i="3"/>
  <c r="G389" i="3" s="1"/>
  <c r="F272" i="3"/>
  <c r="G272" i="3" s="1"/>
  <c r="F291" i="3"/>
  <c r="G291" i="3" s="1"/>
  <c r="F341" i="3"/>
  <c r="G341" i="3" s="1"/>
  <c r="F265" i="3"/>
  <c r="G265" i="3" s="1"/>
  <c r="F287" i="3"/>
  <c r="G287" i="3" s="1"/>
  <c r="F347" i="3"/>
  <c r="G347" i="3" s="1"/>
  <c r="F215" i="3"/>
  <c r="G215" i="3" s="1"/>
  <c r="E428" i="3"/>
  <c r="F269" i="3"/>
  <c r="G269" i="3" s="1"/>
  <c r="F386" i="3"/>
  <c r="G386" i="3" s="1"/>
  <c r="F189" i="3"/>
  <c r="G189" i="3" s="1"/>
  <c r="F282" i="3"/>
  <c r="G282" i="3" s="1"/>
  <c r="F229" i="3" l="1"/>
  <c r="G229" i="3" s="1"/>
  <c r="F289" i="3"/>
  <c r="G289" i="3" s="1"/>
  <c r="F239" i="3"/>
  <c r="G239" i="3" s="1"/>
  <c r="F65" i="3"/>
  <c r="G65" i="3" s="1"/>
  <c r="F444" i="3"/>
  <c r="G444" i="3" s="1"/>
  <c r="F158" i="3"/>
  <c r="G158" i="3" s="1"/>
  <c r="F432" i="3"/>
  <c r="G432" i="3" s="1"/>
  <c r="F204" i="3"/>
  <c r="G204" i="3" s="1"/>
  <c r="F300" i="3"/>
  <c r="G300" i="3" s="1"/>
  <c r="F226" i="3"/>
  <c r="G226" i="3" s="1"/>
  <c r="F296" i="3"/>
  <c r="G296" i="3" s="1"/>
  <c r="F429" i="3"/>
  <c r="G429" i="3" s="1"/>
  <c r="F420" i="3"/>
  <c r="G420" i="3" s="1"/>
  <c r="F385" i="3"/>
  <c r="G385" i="3" s="1"/>
  <c r="F227" i="3"/>
  <c r="G227" i="3" s="1"/>
  <c r="F155" i="3"/>
  <c r="G155" i="3" s="1"/>
  <c r="F439" i="3"/>
  <c r="G439" i="3" s="1"/>
  <c r="F295" i="3"/>
  <c r="G295" i="3" s="1"/>
  <c r="F436" i="3"/>
  <c r="G436" i="3" s="1"/>
  <c r="F342" i="3"/>
  <c r="G342" i="3" s="1"/>
  <c r="F346" i="3"/>
  <c r="G346" i="3" s="1"/>
  <c r="F422" i="3"/>
  <c r="G422" i="3" s="1"/>
  <c r="F288" i="3"/>
  <c r="G288" i="3" s="1"/>
  <c r="F441" i="3"/>
  <c r="G441" i="3" s="1"/>
  <c r="F382" i="3"/>
  <c r="G382" i="3" s="1"/>
  <c r="F446" i="3"/>
  <c r="G446" i="3" s="1"/>
  <c r="F304" i="3"/>
  <c r="G304" i="3" s="1"/>
  <c r="F408" i="3"/>
  <c r="G408" i="3" s="1"/>
  <c r="F54" i="3"/>
  <c r="G54" i="3" s="1"/>
  <c r="F205" i="3"/>
  <c r="G205" i="3" s="1"/>
  <c r="F217" i="3"/>
  <c r="G217" i="3" s="1"/>
  <c r="F233" i="3"/>
  <c r="G233" i="3" s="1"/>
  <c r="F302" i="3"/>
  <c r="G302" i="3" s="1"/>
  <c r="F292" i="3"/>
  <c r="G292" i="3" s="1"/>
  <c r="F299" i="3"/>
  <c r="G299" i="3" s="1"/>
  <c r="F270" i="3"/>
  <c r="G270" i="3" s="1"/>
  <c r="F271" i="3"/>
  <c r="G271" i="3" s="1"/>
  <c r="F232" i="3"/>
  <c r="G232" i="3" s="1"/>
  <c r="F428" i="3"/>
  <c r="G428" i="3" s="1"/>
  <c r="F430" i="3" l="1"/>
  <c r="G430" i="3" s="1"/>
  <c r="F431" i="3"/>
  <c r="G431" i="3" s="1"/>
  <c r="F237" i="3"/>
  <c r="G237" i="3" s="1"/>
  <c r="F286" i="3"/>
  <c r="G286" i="3" s="1"/>
  <c r="F414" i="3"/>
  <c r="G414" i="3" s="1"/>
  <c r="F281" i="3"/>
  <c r="G281" i="3" s="1"/>
  <c r="F132" i="3" l="1"/>
  <c r="G132" i="3" s="1"/>
  <c r="F71" i="3" l="1"/>
  <c r="G71" i="3" s="1"/>
  <c r="F64" i="3" l="1"/>
  <c r="G64" i="3" s="1"/>
  <c r="F66" i="3"/>
  <c r="G66" i="3" s="1"/>
  <c r="F79" i="3" l="1"/>
  <c r="G79" i="3" s="1"/>
  <c r="F52" i="3"/>
  <c r="G52" i="3" s="1"/>
  <c r="F63" i="3"/>
  <c r="G63" i="3" s="1"/>
  <c r="F31" i="3"/>
  <c r="G31" i="3" s="1"/>
  <c r="F69" i="3" l="1"/>
  <c r="G69" i="3" s="1"/>
  <c r="F75" i="3"/>
  <c r="G75" i="3" s="1"/>
  <c r="F104" i="3"/>
  <c r="G104" i="3" s="1"/>
  <c r="F105" i="3"/>
  <c r="G105" i="3" s="1"/>
  <c r="F99" i="3"/>
  <c r="G99" i="3" s="1"/>
  <c r="F100" i="3" l="1"/>
  <c r="G100" i="3" s="1"/>
  <c r="E101" i="3"/>
  <c r="F101" i="3" s="1"/>
  <c r="G101" i="3" s="1"/>
  <c r="F106" i="3"/>
  <c r="G106" i="3" s="1"/>
  <c r="E107" i="3"/>
  <c r="F107" i="3" s="1"/>
  <c r="G107" i="3" s="1"/>
  <c r="F37" i="3"/>
  <c r="G37" i="3" s="1"/>
  <c r="E95" i="3"/>
  <c r="F95" i="3" s="1"/>
  <c r="G95" i="3" s="1"/>
  <c r="F123" i="3"/>
  <c r="G123" i="3" s="1"/>
  <c r="F60" i="3"/>
  <c r="G60" i="3" s="1"/>
  <c r="E67" i="3"/>
  <c r="F67" i="3" s="1"/>
  <c r="G67" i="3" s="1"/>
  <c r="F62" i="3"/>
  <c r="G62" i="3" s="1"/>
  <c r="F68" i="3" l="1"/>
  <c r="G68" i="3" s="1"/>
  <c r="E72" i="3"/>
  <c r="F72" i="3" s="1"/>
  <c r="G72" i="3" s="1"/>
  <c r="F70" i="3"/>
  <c r="G70" i="3" s="1"/>
  <c r="F103" i="3" l="1"/>
  <c r="G103" i="3" s="1"/>
  <c r="E108" i="3"/>
  <c r="F108" i="3" s="1"/>
  <c r="G108" i="3" s="1"/>
  <c r="E102" i="3" l="1"/>
  <c r="F102" i="3" s="1"/>
  <c r="G102" i="3" s="1"/>
  <c r="F97" i="3"/>
  <c r="G97" i="3" s="1"/>
  <c r="E96" i="3"/>
  <c r="F96" i="3" s="1"/>
  <c r="G96" i="3" s="1"/>
  <c r="F138" i="3" l="1"/>
  <c r="G138" i="3" s="1"/>
  <c r="E153" i="3"/>
  <c r="F153" i="3" s="1"/>
  <c r="G153" i="3" s="1"/>
  <c r="F80" i="3" l="1"/>
  <c r="G80" i="3" s="1"/>
  <c r="F283" i="3" l="1"/>
  <c r="G283" i="3" s="1"/>
  <c r="F46" i="3" l="1"/>
  <c r="G46" i="3" s="1"/>
  <c r="E89" i="3"/>
  <c r="F89" i="3" s="1"/>
  <c r="G89" i="3" s="1"/>
  <c r="F117" i="3" l="1"/>
  <c r="G117" i="3" s="1"/>
  <c r="E147" i="3"/>
  <c r="F147" i="3" s="1"/>
  <c r="G147" i="3" s="1"/>
  <c r="F164" i="3" l="1"/>
  <c r="G164" i="3" s="1"/>
  <c r="F163" i="3"/>
  <c r="G163" i="3" s="1"/>
  <c r="F223" i="3" l="1"/>
  <c r="G223" i="3" s="1"/>
  <c r="F200" i="3"/>
  <c r="G200" i="3" s="1"/>
  <c r="F197" i="3"/>
  <c r="G197" i="3" s="1"/>
  <c r="F196" i="3"/>
  <c r="G196" i="3" s="1"/>
  <c r="F199" i="3"/>
  <c r="G199" i="3" s="1"/>
  <c r="F186" i="3"/>
  <c r="G186" i="3" s="1"/>
  <c r="F198" i="3"/>
  <c r="G198" i="3" s="1"/>
  <c r="F249" i="3" l="1"/>
  <c r="G249" i="3" s="1"/>
  <c r="F240" i="3"/>
  <c r="G240" i="3" s="1"/>
  <c r="F228" i="3"/>
  <c r="G228" i="3" s="1"/>
  <c r="E224" i="3"/>
  <c r="F225" i="3"/>
  <c r="G225" i="3" s="1"/>
  <c r="E219" i="3"/>
  <c r="F210" i="3"/>
  <c r="G210" i="3" s="1"/>
  <c r="F218" i="3"/>
  <c r="G218" i="3" s="1"/>
  <c r="F201" i="3"/>
  <c r="G201" i="3" s="1"/>
  <c r="F191" i="3"/>
  <c r="G191" i="3" s="1"/>
  <c r="F192" i="3"/>
  <c r="G192" i="3" s="1"/>
  <c r="F194" i="3"/>
  <c r="G194" i="3" s="1"/>
  <c r="F195" i="3"/>
  <c r="G195" i="3" s="1"/>
  <c r="F190" i="3"/>
  <c r="G190" i="3" s="1"/>
  <c r="E187" i="3"/>
  <c r="E202" i="3" s="1"/>
  <c r="F188" i="3"/>
  <c r="G188" i="3" s="1"/>
  <c r="F175" i="3"/>
  <c r="G175" i="3" s="1"/>
  <c r="F176" i="3"/>
  <c r="G176" i="3" s="1"/>
  <c r="E238" i="3" l="1"/>
  <c r="F238" i="3" s="1"/>
  <c r="G238" i="3" s="1"/>
  <c r="F236" i="3"/>
  <c r="G236" i="3" s="1"/>
  <c r="F235" i="3"/>
  <c r="E241" i="3"/>
  <c r="F224" i="3"/>
  <c r="G224" i="3" s="1"/>
  <c r="E247" i="3"/>
  <c r="F247" i="3" s="1"/>
  <c r="G247" i="3" s="1"/>
  <c r="F219" i="3"/>
  <c r="G219" i="3" s="1"/>
  <c r="E243" i="3"/>
  <c r="E209" i="3"/>
  <c r="F209" i="3" s="1"/>
  <c r="G209" i="3" s="1"/>
  <c r="F203" i="3"/>
  <c r="G203" i="3" s="1"/>
  <c r="F185" i="3"/>
  <c r="G185" i="3" s="1"/>
  <c r="F187" i="3"/>
  <c r="G187" i="3" s="1"/>
  <c r="F173" i="3"/>
  <c r="G173" i="3" s="1"/>
  <c r="G235" i="3" l="1"/>
  <c r="F241" i="3"/>
  <c r="G241" i="3" s="1"/>
  <c r="E245" i="3"/>
  <c r="F245" i="3" s="1"/>
  <c r="G245" i="3" s="1"/>
  <c r="F243" i="3"/>
  <c r="G243" i="3" s="1"/>
  <c r="F202" i="3"/>
  <c r="G202" i="3" s="1"/>
  <c r="E242" i="3"/>
  <c r="F242" i="3" s="1"/>
  <c r="G242" i="3" s="1"/>
  <c r="F167" i="3"/>
  <c r="G167" i="3" s="1"/>
  <c r="F184" i="3"/>
  <c r="G184" i="3" s="1"/>
  <c r="F388" i="3" l="1"/>
  <c r="G388" i="3" s="1"/>
  <c r="E384" i="3" l="1"/>
  <c r="F387" i="3"/>
  <c r="G387" i="3" s="1"/>
  <c r="E376" i="3" l="1"/>
  <c r="F384" i="3"/>
  <c r="G384" i="3" s="1"/>
  <c r="F376" i="3" l="1"/>
  <c r="G376" i="3" s="1"/>
  <c r="E398" i="3"/>
  <c r="F398" i="3" s="1"/>
  <c r="G398" i="3" s="1"/>
  <c r="E375" i="3" l="1"/>
  <c r="F375" i="3" l="1"/>
  <c r="G375" i="3" s="1"/>
  <c r="F222" i="3"/>
  <c r="G222" i="3" s="1"/>
  <c r="E234" i="3"/>
  <c r="F234" i="3" s="1"/>
  <c r="G234" i="3" s="1"/>
  <c r="E246" i="3"/>
  <c r="E250" i="3" l="1"/>
  <c r="E248" i="3"/>
  <c r="F248" i="3" s="1"/>
  <c r="G248" i="3" s="1"/>
  <c r="F246" i="3"/>
  <c r="G246" i="3" s="1"/>
  <c r="F250" i="3" l="1"/>
  <c r="G250" i="3" s="1"/>
  <c r="F349" i="3" l="1"/>
  <c r="G349" i="3" s="1"/>
  <c r="F340" i="3" l="1"/>
  <c r="G340" i="3" s="1"/>
  <c r="F344" i="3" l="1"/>
  <c r="G344" i="3" s="1"/>
  <c r="F345" i="3" l="1"/>
  <c r="G345" i="3" s="1"/>
  <c r="F313" i="3" l="1"/>
  <c r="F311" i="3" l="1"/>
  <c r="F251" i="3" l="1"/>
  <c r="G251" i="3" s="1"/>
  <c r="E252" i="3"/>
  <c r="F252" i="3" s="1"/>
  <c r="G252" i="3" s="1"/>
  <c r="F162" i="3" l="1"/>
  <c r="G162" i="3" s="1"/>
  <c r="F161" i="3"/>
  <c r="G161" i="3" s="1"/>
  <c r="F58" i="3" l="1"/>
  <c r="G58" i="3" s="1"/>
  <c r="E56" i="3" l="1"/>
  <c r="F57" i="3"/>
  <c r="G57" i="3" s="1"/>
  <c r="F32" i="3"/>
  <c r="G32" i="3" s="1"/>
  <c r="E350" i="3"/>
  <c r="F350" i="3" s="1"/>
  <c r="G350" i="3" s="1"/>
  <c r="F29" i="3"/>
  <c r="G29" i="3" s="1"/>
  <c r="E354" i="3"/>
  <c r="F354" i="3" s="1"/>
  <c r="G354" i="3" s="1"/>
  <c r="E23" i="3"/>
  <c r="E305" i="3" l="1"/>
  <c r="F305" i="3" s="1"/>
  <c r="F71" i="4"/>
  <c r="F70" i="4"/>
  <c r="F23" i="3"/>
  <c r="G23" i="3" s="1"/>
  <c r="F68" i="4"/>
  <c r="F69" i="4"/>
  <c r="F56" i="3"/>
  <c r="G56" i="3" s="1"/>
  <c r="E55" i="3"/>
  <c r="E53" i="3" l="1"/>
  <c r="F55" i="3"/>
  <c r="G55" i="3" s="1"/>
  <c r="H68" i="4"/>
  <c r="H70" i="4"/>
  <c r="H71" i="4"/>
  <c r="H69" i="4"/>
  <c r="E61" i="3" l="1"/>
  <c r="F61" i="3" s="1"/>
  <c r="G61" i="3" s="1"/>
  <c r="F53" i="3"/>
  <c r="G53" i="3" s="1"/>
  <c r="F47" i="3"/>
  <c r="G47" i="3" s="1"/>
  <c r="E90" i="3"/>
  <c r="F90" i="3" s="1"/>
  <c r="G90" i="3" s="1"/>
  <c r="E38" i="3"/>
  <c r="F44" i="3"/>
  <c r="G44" i="3" s="1"/>
  <c r="E87" i="3"/>
  <c r="F87" i="3" s="1"/>
  <c r="G87" i="3" s="1"/>
  <c r="F38" i="3" l="1"/>
  <c r="G38" i="3" s="1"/>
  <c r="E73" i="3"/>
  <c r="E81" i="3"/>
  <c r="E76" i="3" l="1"/>
  <c r="F76" i="3" s="1"/>
  <c r="G76" i="3" s="1"/>
  <c r="F73" i="3"/>
  <c r="G73" i="3" s="1"/>
  <c r="F81" i="3"/>
  <c r="G81" i="3" s="1"/>
  <c r="E109" i="3"/>
  <c r="F133" i="3" l="1"/>
  <c r="G133" i="3" s="1"/>
  <c r="E160" i="3"/>
  <c r="F109" i="3"/>
  <c r="G109" i="3" s="1"/>
  <c r="F118" i="3"/>
  <c r="G118" i="3" s="1"/>
  <c r="F115" i="3"/>
  <c r="G115" i="3" s="1"/>
  <c r="E145" i="3"/>
  <c r="F145" i="3" s="1"/>
  <c r="G145" i="3" s="1"/>
  <c r="E148" i="3" l="1"/>
  <c r="F148" i="3" s="1"/>
  <c r="G148" i="3" s="1"/>
  <c r="F130" i="3"/>
  <c r="G130" i="3" s="1"/>
  <c r="E124" i="3"/>
  <c r="E165" i="3"/>
  <c r="F160" i="3"/>
  <c r="G160" i="3" s="1"/>
  <c r="F124" i="3" l="1"/>
  <c r="G124" i="3" s="1"/>
  <c r="E139" i="3"/>
  <c r="F139" i="3" s="1"/>
  <c r="G139" i="3" s="1"/>
  <c r="F301" i="3" l="1"/>
  <c r="G301" i="3" s="1"/>
  <c r="E303" i="3"/>
  <c r="F303" i="3" s="1"/>
  <c r="G303" i="3" s="1"/>
  <c r="F284" i="3"/>
  <c r="G284" i="3" s="1"/>
  <c r="F427" i="3" l="1"/>
  <c r="G427" i="3" s="1"/>
  <c r="E406" i="3" l="1"/>
  <c r="F406" i="3" s="1"/>
  <c r="G406" i="3" s="1"/>
  <c r="E399" i="3"/>
  <c r="E374" i="3" s="1"/>
  <c r="F400" i="3"/>
  <c r="G400" i="3" s="1"/>
  <c r="F399" i="3" l="1"/>
  <c r="G399" i="3" s="1"/>
  <c r="E373" i="3" l="1"/>
  <c r="F373" i="3" s="1"/>
  <c r="G373" i="3" s="1"/>
  <c r="F374" i="3"/>
  <c r="G374" i="3" s="1"/>
  <c r="F367" i="3" l="1"/>
  <c r="G367" i="3" s="1"/>
  <c r="F352" i="3" l="1"/>
  <c r="G352" i="3" s="1"/>
  <c r="F78" i="3"/>
  <c r="G78" i="3" s="1"/>
</calcChain>
</file>

<file path=xl/sharedStrings.xml><?xml version="1.0" encoding="utf-8"?>
<sst xmlns="http://schemas.openxmlformats.org/spreadsheetml/2006/main" count="2739" uniqueCount="1134">
  <si>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</si>
  <si>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</si>
  <si>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</si>
  <si>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</si>
  <si>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</si>
  <si>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</si>
  <si>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</si>
  <si>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</si>
  <si>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</si>
  <si>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</si>
  <si>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</si>
  <si>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</si>
  <si>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</si>
  <si>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</si>
  <si>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</si>
  <si>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</si>
  <si>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</si>
  <si>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</si>
  <si>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</si>
  <si>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</si>
  <si>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</si>
  <si>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</si>
  <si>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</si>
  <si>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</si>
  <si>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</si>
  <si>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</si>
  <si>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</si>
  <si>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</si>
  <si>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</si>
  <si>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</si>
  <si>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</si>
  <si>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</si>
  <si>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</si>
  <si>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</si>
  <si>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</si>
  <si>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</si>
  <si>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</si>
  <si>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</si>
  <si>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</si>
  <si>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</si>
  <si>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</si>
  <si>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</si>
  <si>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</si>
  <si>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</si>
  <si>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</si>
  <si>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</si>
  <si>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</si>
  <si>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</si>
  <si>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</si>
  <si>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</si>
  <si>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</si>
  <si>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</si>
  <si>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</si>
  <si>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</si>
  <si>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</si>
  <si>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</si>
  <si>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</si>
  <si>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</si>
  <si>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</si>
  <si>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</si>
  <si>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</si>
  <si>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</si>
  <si>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</si>
  <si>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</si>
  <si>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</si>
  <si>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</si>
  <si>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</si>
  <si>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</si>
  <si>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</si>
  <si>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</si>
  <si>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</si>
  <si>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</si>
  <si>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</si>
  <si>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</si>
  <si>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</si>
  <si>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</si>
  <si>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</si>
  <si>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</si>
  <si>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</si>
  <si>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</si>
  <si>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</si>
  <si>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</si>
  <si>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</si>
  <si>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</si>
  <si>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</si>
  <si>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</si>
  <si>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</si>
  <si>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</si>
  <si>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</si>
  <si>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</si>
  <si>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</si>
  <si>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</si>
  <si>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</si>
  <si>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</si>
  <si>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</si>
  <si>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</si>
  <si>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</si>
  <si>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</si>
  <si>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</si>
  <si>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</si>
  <si>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</si>
  <si>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</si>
  <si>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</si>
  <si>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</si>
  <si>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</si>
  <si>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</si>
  <si>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</si>
  <si>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</si>
  <si>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</si>
  <si>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</si>
  <si>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</si>
  <si>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</si>
  <si>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</si>
  <si>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</si>
  <si>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</si>
  <si>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</si>
  <si>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</si>
  <si>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</si>
  <si>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</si>
  <si>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</si>
  <si>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</si>
  <si>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</si>
  <si>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</si>
  <si>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</si>
  <si>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</si>
  <si>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</si>
  <si>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</si>
  <si>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</si>
  <si>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</si>
  <si>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</si>
  <si>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</si>
  <si>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</si>
  <si>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</si>
  <si>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</si>
  <si>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</si>
  <si>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</si>
  <si>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</si>
  <si>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</si>
  <si>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</si>
  <si>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</si>
  <si>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</si>
  <si>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</si>
  <si>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</si>
  <si>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</si>
  <si>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</si>
  <si>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</si>
  <si>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</si>
  <si>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</si>
  <si>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</si>
  <si>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</si>
  <si>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</si>
  <si>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</si>
  <si>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</si>
  <si>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</si>
  <si>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</si>
  <si>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</si>
  <si>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</si>
  <si>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</si>
  <si>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</si>
  <si>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</si>
  <si>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</si>
  <si>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</si>
  <si>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</si>
  <si>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</si>
  <si>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</si>
  <si>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</si>
  <si>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</si>
  <si>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</si>
  <si>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</si>
  <si>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</si>
  <si>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</si>
  <si>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</si>
  <si>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</si>
  <si>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</si>
  <si>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</si>
  <si>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</si>
  <si>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</si>
  <si>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</si>
  <si>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</si>
  <si>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</si>
  <si>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</si>
  <si>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</si>
  <si>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</si>
  <si>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</si>
  <si>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</si>
  <si>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</si>
  <si>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</si>
  <si>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</si>
  <si>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</si>
  <si>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</si>
  <si>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</si>
  <si>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</si>
  <si>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</si>
  <si>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</si>
  <si>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</si>
  <si>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</si>
  <si>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</si>
  <si>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</si>
  <si>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</si>
  <si>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</si>
  <si>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</si>
  <si>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</si>
  <si>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</si>
  <si>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</si>
  <si>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</si>
  <si>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</si>
  <si>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</si>
  <si>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</si>
  <si>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</si>
  <si>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</si>
  <si>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</si>
  <si>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</si>
  <si>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</si>
  <si>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</si>
  <si>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</si>
  <si>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</si>
  <si>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</si>
  <si>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</si>
  <si>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</si>
  <si>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</si>
  <si>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</si>
  <si>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</si>
  <si>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</si>
  <si>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</si>
  <si>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</si>
  <si>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</si>
  <si>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</si>
  <si>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</si>
  <si>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</si>
  <si>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</si>
  <si>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</si>
  <si>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</si>
  <si>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</si>
  <si>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</si>
  <si>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</si>
  <si>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</si>
  <si>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</si>
  <si>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</si>
  <si>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</si>
  <si>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</si>
  <si>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</si>
  <si>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</si>
  <si>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</si>
  <si>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</si>
  <si>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</si>
  <si>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</si>
  <si>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</si>
  <si>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</si>
  <si>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</si>
  <si>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</si>
  <si>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</si>
  <si>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</si>
  <si>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</si>
  <si>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</si>
  <si>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</si>
  <si>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</si>
  <si>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</si>
  <si>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</si>
  <si>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</si>
  <si>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</si>
  <si>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</si>
  <si>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</si>
  <si>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</si>
  <si>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</si>
  <si>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</si>
  <si>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</si>
  <si>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</si>
  <si>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</si>
  <si>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</si>
  <si>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</si>
  <si>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</si>
  <si>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</si>
  <si>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</si>
  <si>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</si>
  <si>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</si>
  <si>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</si>
  <si>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</si>
  <si>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</si>
  <si>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</si>
  <si>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</si>
  <si>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</si>
  <si>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</si>
  <si>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</si>
  <si>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</si>
  <si>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</si>
  <si>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</si>
  <si>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</si>
  <si>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</si>
  <si>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</si>
  <si>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</si>
  <si>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</si>
  <si>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</si>
  <si>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</si>
  <si>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</si>
  <si>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</si>
  <si>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</si>
  <si>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</si>
  <si>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</si>
  <si>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</si>
  <si>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</si>
  <si>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</si>
  <si>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</si>
  <si>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</si>
  <si>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</si>
  <si>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</si>
  <si>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</si>
  <si>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</si>
  <si>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</si>
  <si>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</si>
  <si>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</si>
  <si>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</si>
  <si>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</si>
  <si>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</si>
  <si>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</si>
  <si>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</si>
  <si>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</si>
  <si>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</si>
  <si>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</si>
  <si>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</si>
  <si>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</si>
  <si>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</si>
  <si>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</si>
  <si>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</si>
  <si>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</si>
  <si>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</si>
  <si>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</si>
  <si>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</si>
  <si>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</si>
  <si>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</si>
  <si>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</si>
  <si>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</si>
  <si>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</si>
  <si>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</si>
  <si>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</si>
  <si>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</si>
  <si>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</si>
  <si>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</si>
  <si>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</si>
  <si>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</si>
  <si>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</si>
  <si>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</si>
  <si>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</si>
  <si>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</si>
  <si>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</si>
  <si>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</si>
  <si>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</si>
  <si>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</si>
  <si>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</si>
  <si>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</si>
  <si>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</si>
  <si>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</si>
  <si>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</si>
  <si>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</si>
  <si>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</si>
  <si>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</si>
  <si>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</si>
  <si>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</si>
  <si>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</si>
  <si>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</si>
  <si>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</si>
  <si>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</si>
  <si>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</si>
  <si>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</si>
  <si>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</si>
  <si>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</si>
  <si>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</si>
  <si>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</si>
  <si>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</si>
  <si>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</si>
  <si>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</si>
  <si>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</si>
  <si>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</si>
  <si>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</si>
  <si>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</si>
  <si>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</si>
  <si>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</si>
  <si>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</si>
  <si>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</si>
  <si>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</si>
  <si>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</si>
  <si>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</si>
  <si>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</si>
  <si>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</si>
  <si>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</si>
  <si>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</si>
  <si>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</si>
  <si>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</si>
  <si>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</si>
  <si>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</si>
  <si>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</si>
  <si>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</si>
  <si>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</si>
  <si>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</si>
  <si>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</si>
  <si>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</si>
  <si>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</si>
  <si>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</si>
  <si>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</si>
  <si>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</si>
  <si>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</si>
  <si>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</si>
  <si>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</si>
  <si>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</si>
  <si>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</si>
  <si>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</si>
  <si>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</si>
  <si>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</si>
  <si>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</si>
  <si>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</si>
  <si>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</si>
  <si>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</si>
  <si>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</si>
  <si>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</si>
  <si>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</si>
  <si>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</si>
  <si>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</si>
  <si>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</si>
  <si>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</si>
  <si>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</si>
  <si>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</si>
  <si>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</si>
  <si>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</si>
  <si>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</si>
  <si>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</si>
  <si>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</si>
  <si>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</si>
  <si>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</si>
  <si>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</si>
  <si>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</si>
  <si>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</si>
  <si>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</si>
  <si>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</si>
  <si>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</si>
  <si>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</si>
  <si>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</si>
  <si>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</si>
  <si>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</si>
  <si>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</si>
  <si>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</si>
  <si>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</si>
  <si>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</si>
  <si>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</si>
  <si>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</si>
  <si>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</si>
  <si>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</si>
  <si>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</si>
  <si>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</si>
  <si>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</si>
  <si>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</si>
  <si>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</si>
  <si>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</si>
  <si>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</si>
  <si>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</si>
  <si>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</si>
  <si>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</si>
  <si>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</si>
  <si>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</si>
  <si>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</si>
  <si>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</si>
  <si>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</si>
  <si>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</si>
  <si>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</si>
  <si>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</si>
  <si>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</si>
  <si>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</si>
  <si>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</si>
  <si>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</si>
  <si>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</si>
  <si>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</si>
  <si>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</si>
  <si>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</si>
  <si>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</si>
  <si>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</si>
  <si>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</si>
  <si>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</si>
  <si>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</si>
  <si>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</si>
  <si>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</si>
  <si>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</si>
  <si>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</si>
  <si>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</si>
  <si>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</si>
  <si>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</si>
  <si>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</si>
  <si>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</si>
  <si>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</si>
  <si>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</si>
  <si>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</si>
  <si>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</si>
  <si>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</si>
  <si>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</si>
  <si>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</si>
  <si>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</si>
  <si>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</si>
  <si>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</si>
  <si>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</si>
  <si>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</si>
  <si>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</si>
  <si>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</si>
  <si>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</si>
  <si>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</si>
  <si>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</si>
  <si>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</si>
  <si>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</si>
  <si>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</si>
  <si>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</si>
  <si>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</si>
  <si>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</si>
  <si>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</si>
  <si>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</si>
  <si>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</si>
  <si>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</si>
  <si>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</si>
  <si>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</si>
  <si>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</si>
  <si>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</si>
  <si>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</si>
  <si>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</si>
  <si>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</si>
  <si>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</si>
  <si>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</si>
  <si>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</si>
  <si>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</si>
  <si>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</si>
  <si>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</si>
  <si>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</si>
  <si>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</si>
  <si>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</si>
  <si>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</si>
  <si>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</si>
  <si>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</si>
  <si>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</si>
  <si>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</si>
  <si>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</si>
  <si>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</si>
  <si>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</si>
  <si>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</si>
  <si>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</si>
  <si>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</si>
  <si>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</si>
  <si>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</si>
  <si>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</si>
  <si>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</si>
  <si>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</si>
  <si>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</si>
  <si>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</si>
  <si>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</si>
  <si>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</si>
  <si>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</si>
  <si>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</si>
  <si>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</si>
  <si>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</si>
  <si>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</si>
  <si>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</si>
  <si>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</si>
  <si>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</si>
  <si>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</si>
  <si>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</si>
  <si>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</si>
  <si>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</si>
  <si>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</si>
  <si>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</si>
  <si>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</si>
  <si>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</si>
  <si>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</si>
  <si>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</si>
  <si>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</si>
  <si>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</si>
  <si>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</si>
  <si>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</si>
  <si>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</si>
  <si>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</si>
  <si>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</si>
  <si>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</si>
  <si>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</si>
  <si>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</si>
  <si>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</si>
  <si>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</si>
  <si>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</si>
  <si>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</si>
  <si>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</si>
  <si>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</si>
  <si>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</si>
  <si>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</si>
  <si>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</si>
  <si>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</si>
  <si>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</si>
  <si>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</si>
  <si>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</si>
  <si>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</si>
  <si>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</si>
  <si>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</si>
  <si>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</si>
  <si>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</si>
  <si>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</si>
  <si>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</si>
  <si>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</si>
  <si>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</si>
  <si>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</si>
  <si>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</si>
  <si>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</si>
  <si>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</si>
  <si>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</si>
  <si>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</si>
  <si>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</si>
  <si>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</si>
  <si>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</si>
  <si>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</si>
  <si>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</si>
  <si>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</si>
  <si>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</si>
  <si>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</si>
  <si>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</si>
  <si>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</si>
  <si>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</si>
  <si>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</si>
  <si>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</si>
  <si>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</si>
  <si>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</si>
  <si>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</si>
  <si>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</si>
  <si>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</si>
  <si>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</si>
  <si>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</si>
  <si>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</si>
  <si>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</si>
  <si>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</si>
  <si>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</si>
  <si>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</si>
  <si>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</si>
  <si>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</si>
  <si>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</si>
  <si>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</si>
  <si>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</si>
  <si>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</si>
  <si>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</si>
  <si>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</si>
  <si>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</si>
  <si>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</si>
  <si>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</si>
  <si>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</si>
  <si>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</si>
  <si>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</si>
  <si>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</si>
  <si>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</si>
  <si>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</si>
  <si>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</si>
  <si>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</si>
  <si>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</si>
  <si>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</si>
  <si>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</si>
  <si>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</si>
  <si>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</si>
  <si>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</si>
  <si>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</si>
  <si>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</si>
  <si>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</si>
  <si>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</si>
  <si>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</si>
  <si>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</si>
  <si>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</si>
  <si>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</si>
  <si>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</si>
  <si>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</si>
  <si>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</si>
  <si>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</si>
  <si>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</si>
  <si>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</si>
  <si>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</si>
  <si>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</si>
  <si>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</si>
  <si>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</si>
  <si>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</si>
  <si>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</si>
  <si>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</si>
  <si>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</si>
  <si>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</si>
  <si>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</si>
  <si>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</si>
  <si>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</si>
  <si>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</si>
  <si>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</si>
  <si>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</si>
  <si>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</si>
  <si>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</si>
  <si>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</si>
  <si>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</si>
  <si>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</si>
  <si>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</si>
  <si>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</si>
  <si>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</si>
  <si>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</si>
  <si>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</si>
  <si>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</si>
  <si>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</si>
  <si>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</si>
  <si>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</si>
  <si>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</si>
  <si>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</si>
  <si>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</si>
  <si>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</si>
  <si>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</si>
  <si>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</si>
  <si>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</si>
  <si>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</si>
  <si>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</si>
  <si>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</si>
  <si>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</si>
  <si>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</si>
  <si>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</si>
  <si>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</si>
  <si>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</si>
  <si>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</si>
  <si>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</si>
  <si>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</si>
  <si>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</si>
  <si>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</si>
  <si>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</si>
  <si>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</si>
  <si>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</si>
  <si>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</si>
  <si>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</si>
  <si>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</si>
  <si>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</si>
  <si>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</si>
  <si>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</si>
  <si>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</si>
  <si>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</si>
  <si>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</si>
  <si>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</si>
  <si>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</si>
  <si>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</si>
  <si>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</si>
  <si>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</si>
  <si>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</si>
  <si>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</si>
  <si>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</si>
  <si>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</si>
  <si>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</si>
  <si>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</si>
  <si>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</si>
  <si>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</si>
  <si>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</si>
  <si>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</si>
  <si>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</si>
  <si>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</si>
  <si>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</si>
  <si>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</si>
  <si>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</si>
  <si>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</si>
  <si>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</si>
  <si>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</si>
  <si>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</si>
  <si>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</si>
  <si>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</si>
  <si>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</si>
  <si>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</si>
  <si>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</si>
  <si>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</si>
  <si>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</si>
  <si>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</si>
  <si>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</si>
  <si>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</si>
  <si>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</si>
  <si>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</si>
  <si>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</si>
  <si>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</si>
  <si>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</si>
  <si>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</si>
  <si>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</si>
  <si>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</si>
  <si>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</si>
  <si>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</si>
  <si>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</si>
  <si>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</si>
  <si>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</si>
  <si>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</si>
  <si>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</si>
  <si>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</si>
  <si>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</si>
  <si>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</si>
  <si>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</si>
  <si>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</si>
  <si>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</si>
  <si>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</si>
  <si>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</si>
  <si>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</si>
  <si>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</si>
  <si>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</si>
  <si>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</si>
  <si>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</si>
  <si>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</si>
  <si>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</si>
  <si>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</si>
  <si>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</si>
  <si>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</si>
  <si>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</si>
  <si>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</si>
  <si>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</si>
  <si>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</si>
  <si>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</si>
  <si>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</si>
  <si>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</si>
  <si>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</si>
  <si>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</si>
  <si>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</si>
  <si>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</si>
  <si>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</si>
  <si>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</si>
  <si>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</si>
  <si>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</si>
  <si>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</si>
  <si>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</si>
  <si>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</si>
  <si>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</si>
  <si>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</si>
  <si>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</si>
  <si>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</si>
  <si>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</si>
  <si>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</si>
  <si>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</si>
  <si>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</si>
  <si>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</si>
  <si>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</si>
  <si>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</si>
  <si>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</si>
  <si>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</si>
  <si>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</si>
  <si>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</si>
  <si>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</si>
  <si>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</si>
  <si>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</si>
  <si>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</si>
  <si>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</si>
  <si>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</si>
  <si>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</si>
  <si>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</si>
  <si>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</si>
  <si>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</si>
  <si>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</si>
  <si>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</si>
  <si>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</si>
  <si>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</si>
  <si>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</si>
  <si>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</si>
  <si>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</si>
  <si>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</si>
  <si>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</si>
  <si>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</si>
  <si>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</si>
  <si>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</si>
  <si>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</si>
  <si>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</si>
  <si>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</si>
  <si>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</si>
  <si>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</si>
  <si>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</si>
  <si>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</si>
  <si>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</si>
  <si>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</si>
  <si>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</si>
  <si>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</si>
  <si>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</si>
  <si>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</si>
  <si>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</si>
  <si>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</si>
  <si>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</si>
  <si>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</si>
  <si>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</si>
  <si>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</si>
  <si>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</si>
  <si>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</si>
  <si>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</si>
  <si>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</si>
  <si>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</si>
  <si>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</si>
  <si>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</si>
  <si>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</si>
  <si>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</si>
  <si>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</si>
  <si>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</si>
  <si>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</si>
  <si>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</si>
  <si>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</si>
  <si>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</si>
  <si>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</si>
  <si>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</si>
  <si>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</si>
  <si>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</si>
  <si>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</si>
  <si>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</si>
  <si>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</si>
  <si>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</si>
  <si>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</si>
  <si>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</si>
  <si>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</si>
  <si>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</si>
  <si>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</si>
  <si>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</si>
  <si>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</si>
  <si>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</si>
  <si>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</si>
  <si>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</si>
  <si>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</si>
  <si>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</si>
  <si>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</si>
  <si>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</si>
  <si>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</si>
  <si>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</si>
  <si>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</si>
  <si>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</si>
  <si>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</si>
  <si>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</si>
  <si>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</si>
  <si>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</si>
  <si>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</si>
  <si>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</si>
  <si>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</si>
  <si>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</si>
  <si>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</si>
  <si>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</si>
  <si>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</si>
  <si>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</si>
  <si>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</si>
  <si>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</si>
  <si>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</si>
  <si>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</si>
  <si>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</si>
  <si>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</si>
  <si>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</si>
  <si>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</si>
  <si>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</si>
  <si>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</si>
  <si>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</si>
  <si>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</si>
  <si>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</si>
  <si>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</si>
  <si>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</si>
  <si>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</si>
  <si>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</si>
  <si>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</si>
  <si>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</si>
  <si>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</si>
  <si>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</si>
  <si>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</si>
  <si>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</si>
  <si>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</si>
  <si>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</si>
  <si>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</si>
  <si>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</si>
  <si>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</si>
  <si>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</si>
  <si>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</si>
  <si>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</si>
  <si>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</si>
  <si>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</si>
  <si>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</si>
  <si>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</si>
  <si>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</si>
  <si>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</si>
  <si>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</si>
  <si>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</si>
  <si>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</si>
  <si>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</si>
  <si>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</si>
  <si>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</si>
  <si>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</si>
  <si>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</si>
  <si>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</si>
  <si>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</si>
  <si>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</si>
  <si>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</si>
  <si>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</si>
  <si>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</si>
  <si>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</si>
  <si>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</si>
  <si>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</si>
  <si>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</si>
  <si>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</si>
  <si>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</si>
  <si>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</si>
  <si>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</si>
  <si>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</si>
  <si>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</si>
  <si>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</si>
  <si>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</si>
  <si>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</si>
  <si>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</si>
  <si>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</si>
  <si>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</si>
  <si>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</si>
  <si>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</si>
  <si>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</si>
  <si>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</si>
  <si>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</si>
  <si>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</si>
  <si>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</si>
  <si>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</si>
  <si>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</si>
  <si>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</si>
  <si>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</si>
  <si>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</si>
  <si>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</si>
  <si>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</si>
  <si>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</si>
  <si>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</si>
  <si>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</si>
  <si>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</si>
  <si>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</si>
  <si>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</si>
  <si>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</si>
  <si>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</si>
  <si>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</si>
  <si>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</si>
  <si>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</si>
  <si>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</si>
  <si>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</si>
  <si>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</si>
  <si>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</si>
  <si>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</si>
  <si>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</si>
  <si>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</si>
  <si>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</si>
  <si>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</si>
  <si>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</si>
  <si>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</si>
  <si>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</si>
  <si>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</si>
  <si>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</si>
  <si>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</si>
  <si>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</si>
  <si>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</si>
  <si>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</si>
  <si>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</si>
  <si>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</si>
  <si>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</si>
  <si>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</si>
  <si>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</si>
  <si>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</si>
  <si>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</si>
  <si>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</si>
  <si>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</si>
  <si>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</si>
  <si>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</si>
  <si>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</si>
  <si>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</si>
  <si>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</si>
  <si>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</si>
  <si>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</si>
  <si>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</si>
  <si>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</si>
  <si>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</si>
  <si>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</si>
  <si>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</si>
  <si>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</si>
  <si>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</si>
  <si>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</si>
  <si>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</si>
  <si>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</si>
  <si>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</si>
  <si>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</si>
  <si>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</si>
  <si>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</si>
  <si>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</si>
  <si>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</si>
  <si>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</si>
  <si>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</si>
  <si>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</si>
  <si>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</si>
  <si>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</si>
  <si>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</si>
  <si>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</si>
  <si>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</si>
  <si>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</si>
  <si>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</si>
  <si>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</si>
  <si>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</si>
  <si>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</si>
  <si>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</si>
  <si>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</si>
  <si>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</si>
  <si>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</si>
  <si>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</si>
  <si>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</si>
  <si>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</si>
  <si>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</si>
  <si>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</si>
  <si>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</si>
  <si>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</si>
  <si>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</si>
  <si>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</si>
  <si>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</si>
  <si>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</si>
  <si>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</si>
  <si>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</si>
  <si>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</si>
  <si>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</si>
  <si>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</si>
  <si>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</si>
  <si>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</si>
  <si>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</si>
  <si>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</si>
  <si>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</si>
  <si>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</si>
  <si>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</si>
  <si>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</si>
  <si>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</si>
  <si>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</si>
  <si>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</si>
  <si>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</si>
  <si>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</si>
  <si>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</si>
  <si>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</si>
  <si>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</si>
  <si>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</si>
  <si>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</si>
  <si>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</si>
  <si>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</si>
  <si>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</si>
  <si>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</si>
  <si>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</si>
  <si>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</si>
  <si>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</si>
  <si>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</si>
  <si>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</si>
  <si>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</si>
  <si>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 xml:space="preserve">                    Год раскрытия (предоставления) информации: 2019 год</t>
  </si>
  <si>
    <t xml:space="preserve">2019 г. </t>
  </si>
  <si>
    <t>4</t>
  </si>
  <si>
    <t>6</t>
  </si>
  <si>
    <t>Необходимая валовая выручка сетевой организации в части содержания (строка 1.3-строка 2.2.1-строка 2.2.2-строка 2.1.2.1.1)</t>
  </si>
  <si>
    <t>9 мес. Факт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</si>
  <si>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11.12.2018 №20@</t>
    </r>
  </si>
  <si>
    <t>Причины отклонений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</si>
</sst>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8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49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9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9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9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9" applyNumberFormat="1" applyFont="1" applyFill="1" applyBorder="1" applyAlignment="1" applyProtection="1">
      <alignment horizontal="right"/>
    </xf>
    <xf numFmtId="167" fontId="30" fillId="25" borderId="14" xfId="79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9" applyNumberFormat="1" applyFont="1" applyFill="1" applyBorder="1" applyAlignment="1" applyProtection="1">
      <alignment horizontal="right"/>
    </xf>
    <xf numFmtId="167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3" applyNumberFormat="1" applyFont="1" applyFill="1" applyBorder="1" applyAlignment="1">
      <alignment horizontal="center" vertical="center" wrapText="1"/>
    </xf>
    <xf numFmtId="164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8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2" applyFont="1" applyFill="1" applyBorder="1" applyAlignment="1">
      <alignment vertical="center"/>
    </xf>
    <xf numFmtId="164" fontId="54" fillId="0" borderId="19" xfId="72" applyFont="1" applyFill="1" applyBorder="1" applyAlignment="1">
      <alignment vertical="center"/>
    </xf>
    <xf numFmtId="164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69" fontId="34" fillId="0" borderId="19" xfId="73" applyNumberFormat="1" applyFont="1" applyFill="1" applyBorder="1" applyAlignment="1">
      <alignment horizontal="center" vertical="center"/>
    </xf>
    <xf numFmtId="169" fontId="54" fillId="0" borderId="19" xfId="73" applyNumberFormat="1" applyFont="1" applyFill="1" applyBorder="1" applyAlignment="1">
      <alignment horizontal="center" vertical="center"/>
    </xf>
    <xf numFmtId="169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1" fontId="62" fillId="0" borderId="0" xfId="78" applyNumberFormat="1" applyFont="1" applyAlignment="1">
      <alignment horizontal="center" vertical="center"/>
    </xf>
    <xf numFmtId="171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1" fontId="61" fillId="0" borderId="0" xfId="78" applyNumberFormat="1" applyFont="1" applyAlignment="1">
      <alignment horizontal="center" vertical="center" wrapText="1"/>
    </xf>
    <xf numFmtId="173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4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8" applyNumberFormat="1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61" fillId="0" borderId="0" xfId="68" applyNumberFormat="1" applyFont="1" applyAlignment="1">
      <alignment horizontal="center" vertical="center"/>
    </xf>
    <xf numFmtId="175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3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1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1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1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1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1" fontId="62" fillId="31" borderId="0" xfId="56" applyNumberFormat="1" applyFont="1" applyFill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171" fontId="67" fillId="0" borderId="0" xfId="56" applyNumberFormat="1" applyFont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1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4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4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49" fontId="27" fillId="0" borderId="28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center"/>
    </xf>
    <xf numFmtId="4" fontId="1" fillId="0" borderId="0" xfId="43" applyNumberFormat="1" applyFont="1" applyFill="1"/>
    <xf numFmtId="174" fontId="28" fillId="0" borderId="19" xfId="0" applyNumberFormat="1" applyFont="1" applyFill="1" applyBorder="1" applyAlignment="1">
      <alignment horizontal="center" vertical="center"/>
    </xf>
    <xf numFmtId="174" fontId="28" fillId="0" borderId="19" xfId="63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10" fontId="72" fillId="0" borderId="19" xfId="63" applyNumberFormat="1" applyFont="1" applyFill="1" applyBorder="1" applyAlignment="1">
      <alignment horizontal="center" vertical="center"/>
    </xf>
    <xf numFmtId="4" fontId="72" fillId="0" borderId="19" xfId="0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/>
    </xf>
    <xf numFmtId="0" fontId="61" fillId="0" borderId="0" xfId="56" applyFont="1" applyAlignment="1">
      <alignment horizontal="center" vertical="center" wrapText="1"/>
    </xf>
    <xf numFmtId="0" fontId="3" fillId="32" borderId="29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1" fillId="0" borderId="19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49" fontId="27" fillId="0" borderId="19" xfId="43" applyNumberFormat="1" applyFont="1" applyFill="1" applyBorder="1" applyAlignment="1">
      <alignment horizontal="center" vertical="center" wrapText="1"/>
    </xf>
    <xf numFmtId="0" fontId="46" fillId="0" borderId="19" xfId="43" applyFont="1" applyFill="1" applyBorder="1" applyAlignment="1">
      <alignment horizontal="center" vertical="center" wrapText="1"/>
    </xf>
    <xf numFmtId="0" fontId="47" fillId="0" borderId="19" xfId="43" applyFont="1" applyFill="1" applyBorder="1" applyAlignment="1">
      <alignment horizontal="center" vertical="center" wrapText="1"/>
    </xf>
    <xf numFmtId="49" fontId="44" fillId="0" borderId="19" xfId="43" applyNumberFormat="1" applyFont="1" applyFill="1" applyBorder="1" applyAlignment="1">
      <alignment horizontal="center" vertical="center"/>
    </xf>
    <xf numFmtId="0" fontId="44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vertical="center"/>
    </xf>
    <xf numFmtId="49" fontId="2" fillId="0" borderId="19" xfId="43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/>
    </xf>
    <xf numFmtId="0" fontId="1" fillId="0" borderId="19" xfId="43" applyFont="1" applyFill="1" applyBorder="1"/>
    <xf numFmtId="0" fontId="72" fillId="0" borderId="19" xfId="0" applyFont="1" applyFill="1" applyBorder="1" applyAlignment="1">
      <alignment horizontal="center" vertical="center"/>
    </xf>
    <xf numFmtId="174" fontId="28" fillId="0" borderId="19" xfId="72" applyNumberFormat="1" applyFont="1" applyFill="1" applyBorder="1" applyAlignment="1">
      <alignment horizontal="center" vertical="center"/>
    </xf>
    <xf numFmtId="0" fontId="45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 wrapText="1"/>
    </xf>
    <xf numFmtId="0" fontId="44" fillId="0" borderId="19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16" t="s">
        <v>237</v>
      </c>
      <c r="B1" s="317"/>
      <c r="C1" s="317"/>
      <c r="D1" s="317"/>
      <c r="E1" s="317"/>
      <c r="F1" s="317"/>
      <c r="G1" s="317"/>
    </row>
    <row r="2" spans="1:8" ht="16.5" thickBot="1" x14ac:dyDescent="0.3">
      <c r="A2" s="69" t="s">
        <v>0</v>
      </c>
      <c r="B2" s="70" t="s">
        <v>238</v>
      </c>
      <c r="C2" s="71" t="s">
        <v>239</v>
      </c>
      <c r="D2" s="71" t="s">
        <v>240</v>
      </c>
      <c r="E2" s="71" t="s">
        <v>241</v>
      </c>
      <c r="F2" s="71" t="s">
        <v>242</v>
      </c>
      <c r="G2" s="71" t="s">
        <v>199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243</v>
      </c>
      <c r="B4" s="78" t="s">
        <v>244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245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246</v>
      </c>
      <c r="B6" s="83" t="s">
        <v>247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248</v>
      </c>
      <c r="B7" s="83" t="s">
        <v>249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250</v>
      </c>
      <c r="B8" s="78" t="s">
        <v>251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252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245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246</v>
      </c>
      <c r="B11" s="83" t="s">
        <v>253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248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254</v>
      </c>
      <c r="B13" s="83" t="s">
        <v>255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256</v>
      </c>
      <c r="B16" s="78" t="s">
        <v>257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258</v>
      </c>
      <c r="B17" s="78" t="s">
        <v>259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245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260</v>
      </c>
      <c r="B19" s="83" t="s">
        <v>261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262</v>
      </c>
      <c r="B20" s="83" t="s">
        <v>263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264</v>
      </c>
      <c r="B21" s="83" t="s">
        <v>265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266</v>
      </c>
      <c r="B22" s="78" t="s">
        <v>267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268</v>
      </c>
      <c r="B23" s="78" t="s">
        <v>269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270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271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246</v>
      </c>
      <c r="B26" s="83" t="s">
        <v>272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248</v>
      </c>
      <c r="B27" s="99" t="s">
        <v>273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274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271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275</v>
      </c>
      <c r="B30" s="83" t="s">
        <v>276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277</v>
      </c>
      <c r="B31" s="78" t="s">
        <v>278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279</v>
      </c>
      <c r="B32" s="78" t="s">
        <v>280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281</v>
      </c>
      <c r="B33" s="78" t="s">
        <v>282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283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245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256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284</v>
      </c>
      <c r="B40" s="78" t="s">
        <v>285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286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287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288</v>
      </c>
      <c r="C43" s="90" t="s">
        <v>289</v>
      </c>
      <c r="D43" s="112" t="s">
        <v>290</v>
      </c>
      <c r="E43" s="112" t="s">
        <v>289</v>
      </c>
      <c r="F43" s="112" t="s">
        <v>289</v>
      </c>
      <c r="G43" s="80" t="e">
        <f>#N/A</f>
        <v>#N/A</v>
      </c>
    </row>
    <row r="44" spans="1:8" x14ac:dyDescent="0.25">
      <c r="A44" s="77" t="s">
        <v>291</v>
      </c>
      <c r="B44" s="78" t="s">
        <v>292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293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294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288</v>
      </c>
      <c r="C47" s="90" t="s">
        <v>289</v>
      </c>
      <c r="D47" s="112" t="s">
        <v>290</v>
      </c>
      <c r="E47" s="114" t="s">
        <v>290</v>
      </c>
      <c r="F47" s="112" t="s">
        <v>290</v>
      </c>
      <c r="G47" s="80" t="e">
        <f>#N/A</f>
        <v>#N/A</v>
      </c>
    </row>
    <row r="48" spans="1:8" x14ac:dyDescent="0.25">
      <c r="A48" s="77" t="s">
        <v>295</v>
      </c>
      <c r="B48" s="78" t="s">
        <v>296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297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298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246</v>
      </c>
      <c r="B51" s="83" t="s">
        <v>299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300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301</v>
      </c>
      <c r="B53" s="78" t="s">
        <v>302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303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304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246</v>
      </c>
      <c r="B56" s="83" t="s">
        <v>299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300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305</v>
      </c>
      <c r="B58" s="78" t="s">
        <v>306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307</v>
      </c>
      <c r="B59" s="78" t="s">
        <v>308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309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310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311</v>
      </c>
      <c r="B62" s="78" t="s">
        <v>312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313</v>
      </c>
      <c r="B63" s="78" t="s">
        <v>314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299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313</v>
      </c>
      <c r="B65" s="78" t="s">
        <v>315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316</v>
      </c>
      <c r="B66" s="78" t="s">
        <v>317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318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319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320</v>
      </c>
    </row>
    <row r="71" spans="1:8" x14ac:dyDescent="0.25">
      <c r="A71" s="82" t="s">
        <v>182</v>
      </c>
      <c r="B71" s="83" t="s">
        <v>321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18" t="s">
        <v>322</v>
      </c>
      <c r="B72" s="318"/>
      <c r="C72" s="318"/>
      <c r="D72" s="318"/>
      <c r="E72" s="318"/>
      <c r="F72" s="318"/>
      <c r="G72" s="318"/>
    </row>
    <row r="73" spans="1:8" ht="15" x14ac:dyDescent="0.25">
      <c r="A73" s="318"/>
      <c r="B73" s="318"/>
      <c r="C73" s="318"/>
      <c r="D73" s="318"/>
      <c r="E73" s="318"/>
      <c r="F73" s="318"/>
      <c r="G73" s="318"/>
    </row>
    <row r="74" spans="1:8" x14ac:dyDescent="0.25">
      <c r="A74" s="122" t="s">
        <v>323</v>
      </c>
      <c r="B74" s="122" t="s">
        <v>198</v>
      </c>
      <c r="C74" s="122" t="s">
        <v>324</v>
      </c>
      <c r="D74" s="122" t="s">
        <v>325</v>
      </c>
      <c r="E74" s="122" t="s">
        <v>326</v>
      </c>
      <c r="F74" s="122" t="s">
        <v>327</v>
      </c>
      <c r="G74" s="122" t="s">
        <v>199</v>
      </c>
    </row>
    <row r="75" spans="1:8" x14ac:dyDescent="0.25">
      <c r="A75" s="123"/>
      <c r="B75" s="123" t="s">
        <v>200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201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202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203</v>
      </c>
      <c r="B78" s="131" t="s">
        <v>204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205</v>
      </c>
      <c r="B79" s="127" t="s">
        <v>206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207</v>
      </c>
      <c r="B80" s="131" t="s">
        <v>208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209</v>
      </c>
      <c r="B81" s="127" t="s">
        <v>210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211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212</v>
      </c>
      <c r="B83" s="127" t="s">
        <v>213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211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214</v>
      </c>
      <c r="B85" s="127" t="s">
        <v>215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216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217</v>
      </c>
      <c r="B87" s="131" t="s">
        <v>328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218</v>
      </c>
      <c r="B88" s="127" t="s">
        <v>219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220</v>
      </c>
      <c r="B89" s="127" t="s">
        <v>221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222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329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223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224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225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226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227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228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229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230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231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232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233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234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235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236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330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331</v>
      </c>
      <c r="C107" s="141"/>
      <c r="D107" s="136" t="s">
        <v>290</v>
      </c>
      <c r="E107" s="136" t="s">
        <v>290</v>
      </c>
      <c r="F107" s="136" t="s">
        <v>290</v>
      </c>
      <c r="G107" s="124" t="e">
        <f>#N/A</f>
        <v>#N/A</v>
      </c>
    </row>
    <row r="108" spans="1:7" x14ac:dyDescent="0.25">
      <c r="A108" s="138"/>
      <c r="B108" s="141" t="s">
        <v>332</v>
      </c>
      <c r="C108" s="141"/>
      <c r="D108" s="136" t="s">
        <v>290</v>
      </c>
      <c r="E108" s="136" t="s">
        <v>290</v>
      </c>
      <c r="F108" s="136" t="s">
        <v>290</v>
      </c>
      <c r="G108" s="124" t="e">
        <f>#N/A</f>
        <v>#N/A</v>
      </c>
    </row>
    <row r="109" spans="1:7" x14ac:dyDescent="0.25">
      <c r="A109" s="138"/>
      <c r="B109" s="141" t="s">
        <v>333</v>
      </c>
      <c r="C109" s="141"/>
      <c r="D109" s="136" t="s">
        <v>290</v>
      </c>
      <c r="E109" s="136" t="s">
        <v>290</v>
      </c>
      <c r="F109" s="136" t="s">
        <v>290</v>
      </c>
      <c r="G109" s="136" t="s">
        <v>290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334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335</v>
      </c>
      <c r="B113" s="149" t="s">
        <v>336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337</v>
      </c>
      <c r="B114" s="149" t="s">
        <v>338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339</v>
      </c>
      <c r="B115" s="149" t="s">
        <v>340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341</v>
      </c>
      <c r="B116" s="149" t="s">
        <v>342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343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344</v>
      </c>
      <c r="B119" s="149" t="s">
        <v>345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346</v>
      </c>
      <c r="B120" s="149" t="s">
        <v>347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18" t="s">
        <v>348</v>
      </c>
      <c r="B122" s="318"/>
      <c r="C122" s="318"/>
      <c r="D122" s="318"/>
      <c r="E122" s="318"/>
      <c r="F122" s="318"/>
      <c r="G122" s="318"/>
      <c r="H122" s="110"/>
      <c r="I122" s="110"/>
      <c r="J122" s="110"/>
      <c r="K122" s="110"/>
      <c r="L122" s="110"/>
    </row>
    <row r="123" spans="1:12" x14ac:dyDescent="0.25">
      <c r="A123" s="318"/>
      <c r="B123" s="318"/>
      <c r="C123" s="318"/>
      <c r="D123" s="318"/>
      <c r="E123" s="318"/>
      <c r="F123" s="318"/>
      <c r="G123" s="31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199</v>
      </c>
    </row>
    <row r="125" spans="1:12" x14ac:dyDescent="0.25">
      <c r="A125" s="153"/>
      <c r="B125" s="108" t="s">
        <v>349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350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351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352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353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354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355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356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350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351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352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353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354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357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358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359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360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280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361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362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363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364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365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366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367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368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353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369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370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371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366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367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372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353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373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374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375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376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377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365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378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379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380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365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381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382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383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384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385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386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387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388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389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390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385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391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392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393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394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395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396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199</v>
      </c>
      <c r="H190" s="199" t="s">
        <v>397</v>
      </c>
      <c r="I190" s="152"/>
    </row>
    <row r="191" spans="1:9" x14ac:dyDescent="0.25">
      <c r="A191" s="194"/>
      <c r="B191" s="200" t="s">
        <v>314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398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399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400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396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199</v>
      </c>
      <c r="H195" s="199" t="s">
        <v>397</v>
      </c>
      <c r="I195" s="152"/>
    </row>
    <row r="196" spans="1:9" x14ac:dyDescent="0.25">
      <c r="A196" s="205"/>
      <c r="B196" s="200" t="s">
        <v>296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401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402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19" t="s">
        <v>403</v>
      </c>
      <c r="I198" s="152"/>
    </row>
    <row r="199" spans="1:9" x14ac:dyDescent="0.25">
      <c r="A199" s="205"/>
      <c r="B199" s="209" t="s">
        <v>404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19"/>
      <c r="I199" s="152"/>
    </row>
    <row r="200" spans="1:9" x14ac:dyDescent="0.25">
      <c r="A200" s="205"/>
      <c r="B200" s="196" t="s">
        <v>405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406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396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199</v>
      </c>
      <c r="H203" s="199" t="s">
        <v>397</v>
      </c>
      <c r="I203" s="152"/>
    </row>
    <row r="204" spans="1:9" x14ac:dyDescent="0.25">
      <c r="A204" s="194"/>
      <c r="B204" s="200" t="s">
        <v>349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20" t="s">
        <v>407</v>
      </c>
      <c r="I204" s="152"/>
    </row>
    <row r="205" spans="1:9" x14ac:dyDescent="0.25">
      <c r="A205" s="194"/>
      <c r="B205" s="196" t="s">
        <v>355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20"/>
      <c r="I205" s="152"/>
    </row>
    <row r="206" spans="1:9" x14ac:dyDescent="0.25">
      <c r="A206" s="194"/>
      <c r="B206" s="196" t="s">
        <v>358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20"/>
      <c r="I206" s="152"/>
    </row>
    <row r="207" spans="1:9" x14ac:dyDescent="0.25">
      <c r="A207" s="194"/>
      <c r="B207" s="196" t="s">
        <v>359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20"/>
      <c r="I207" s="213"/>
    </row>
    <row r="208" spans="1:9" x14ac:dyDescent="0.25">
      <c r="A208" s="194"/>
      <c r="B208" s="196" t="s">
        <v>276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280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361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408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396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199</v>
      </c>
      <c r="H213" s="199" t="s">
        <v>397</v>
      </c>
      <c r="I213" s="152"/>
    </row>
    <row r="214" spans="1:9" x14ac:dyDescent="0.25">
      <c r="A214" s="205"/>
      <c r="B214" s="200" t="s">
        <v>409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410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411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412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396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199</v>
      </c>
      <c r="H219" s="199" t="s">
        <v>397</v>
      </c>
      <c r="I219" s="152"/>
    </row>
    <row r="220" spans="1:9" x14ac:dyDescent="0.25">
      <c r="A220" s="205"/>
      <c r="B220" s="219" t="s">
        <v>413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414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415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416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417</v>
      </c>
      <c r="I223" s="152"/>
    </row>
    <row r="224" spans="1:9" x14ac:dyDescent="0.25">
      <c r="A224" s="205"/>
      <c r="B224" s="219" t="s">
        <v>418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419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420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421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422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423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424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425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424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426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427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428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429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430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431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432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433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434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435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396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199</v>
      </c>
      <c r="H247" s="199" t="s">
        <v>397</v>
      </c>
      <c r="I247" s="152"/>
    </row>
    <row r="248" spans="1:9" ht="17.25" x14ac:dyDescent="0.25">
      <c r="A248" s="205"/>
      <c r="B248" s="231" t="s">
        <v>436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437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438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439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440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441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439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440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442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443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444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445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446</v>
      </c>
      <c r="C261" s="239" t="s">
        <v>447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448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396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199</v>
      </c>
      <c r="H264" s="199" t="s">
        <v>397</v>
      </c>
      <c r="I264" s="152"/>
    </row>
    <row r="265" spans="1:9" ht="45" x14ac:dyDescent="0.25">
      <c r="A265" s="194"/>
      <c r="B265" s="231" t="s">
        <v>449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450</v>
      </c>
      <c r="I265" s="152"/>
    </row>
    <row r="266" spans="1:9" x14ac:dyDescent="0.25">
      <c r="A266" s="194"/>
      <c r="B266" s="242" t="s">
        <v>451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452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453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454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455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456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457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458</v>
      </c>
      <c r="I273" s="152"/>
    </row>
    <row r="274" spans="1:9" x14ac:dyDescent="0.25">
      <c r="A274" s="194"/>
      <c r="B274" s="217" t="s">
        <v>459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459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460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461</v>
      </c>
      <c r="I277" s="152"/>
    </row>
    <row r="278" spans="1:9" x14ac:dyDescent="0.25">
      <c r="A278" s="254"/>
      <c r="B278" s="217" t="s">
        <v>462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463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464</v>
      </c>
      <c r="I279" s="255"/>
    </row>
    <row r="280" spans="1:9" ht="31.5" x14ac:dyDescent="0.25">
      <c r="A280" s="254"/>
      <c r="B280" s="252" t="s">
        <v>465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466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199</v>
      </c>
      <c r="H285" s="199" t="s">
        <v>397</v>
      </c>
      <c r="I285" s="152"/>
    </row>
    <row r="286" spans="1:9" x14ac:dyDescent="0.25">
      <c r="A286" s="254"/>
      <c r="B286" s="196" t="s">
        <v>467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15" t="s">
        <v>468</v>
      </c>
      <c r="I286" s="152"/>
    </row>
    <row r="287" spans="1:9" x14ac:dyDescent="0.25">
      <c r="A287" s="254"/>
      <c r="B287" s="196" t="s">
        <v>469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15"/>
      <c r="I287" s="152"/>
    </row>
    <row r="288" spans="1:9" x14ac:dyDescent="0.25">
      <c r="A288" s="254"/>
      <c r="B288" s="196" t="s">
        <v>470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15"/>
      <c r="I288" s="152"/>
    </row>
    <row r="289" spans="1:9" x14ac:dyDescent="0.25">
      <c r="A289" s="254"/>
      <c r="B289" s="257" t="s">
        <v>471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15"/>
      <c r="I289" s="152"/>
    </row>
    <row r="290" spans="1:9" x14ac:dyDescent="0.25">
      <c r="A290" s="254"/>
      <c r="B290" s="257" t="s">
        <v>253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15"/>
      <c r="I290" s="152"/>
    </row>
    <row r="291" spans="1:9" x14ac:dyDescent="0.25">
      <c r="A291" s="254"/>
      <c r="B291" s="196" t="s">
        <v>472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15"/>
      <c r="I291" s="152"/>
    </row>
    <row r="292" spans="1:9" x14ac:dyDescent="0.25">
      <c r="A292" s="254"/>
      <c r="B292" s="217" t="s">
        <v>473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474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9"/>
  <sheetViews>
    <sheetView tabSelected="1" view="pageBreakPreview" zoomScale="85" zoomScaleNormal="100" zoomScaleSheetLayoutView="85" workbookViewId="0">
      <selection activeCell="H8" sqref="H8"/>
    </sheetView>
  </sheetViews>
  <sheetFormatPr defaultColWidth="10.28515625" defaultRowHeight="15.75" outlineLevelRow="1" x14ac:dyDescent="0.25"/>
  <cols>
    <col min="1" max="1" width="10.140625" style="292" customWidth="1"/>
    <col min="2" max="2" width="85.28515625" style="289" customWidth="1"/>
    <col min="3" max="3" width="12.28515625" style="290" customWidth="1"/>
    <col min="4" max="7" width="20.7109375" style="291" customWidth="1"/>
    <col min="8" max="8" width="13.140625" style="291" customWidth="1"/>
    <col min="9" max="16384" width="10.28515625" style="291"/>
  </cols>
  <sheetData>
    <row r="1" spans="1:7" ht="18.75" x14ac:dyDescent="0.25">
      <c r="E1" s="309"/>
    </row>
    <row r="2" spans="1:7" ht="18.75" x14ac:dyDescent="0.25">
      <c r="E2" s="309"/>
    </row>
    <row r="3" spans="1:7" ht="18.75" x14ac:dyDescent="0.25">
      <c r="E3" s="309"/>
    </row>
    <row r="6" spans="1:7" ht="15.75" customHeight="1" x14ac:dyDescent="0.25">
      <c r="A6" s="328" t="s">
        <v>1114</v>
      </c>
      <c r="B6" s="328"/>
      <c r="C6" s="328"/>
      <c r="D6" s="328"/>
      <c r="E6" s="328"/>
      <c r="F6" s="328"/>
      <c r="G6" s="328"/>
    </row>
    <row r="7" spans="1:7" ht="29.25" customHeight="1" x14ac:dyDescent="0.25">
      <c r="A7" s="328"/>
      <c r="B7" s="328"/>
      <c r="C7" s="328"/>
      <c r="D7" s="328"/>
      <c r="E7" s="328"/>
      <c r="F7" s="328"/>
      <c r="G7" s="328"/>
    </row>
    <row r="8" spans="1:7" ht="7.5" customHeight="1" x14ac:dyDescent="0.25"/>
    <row r="9" spans="1:7" ht="17.25" customHeight="1" x14ac:dyDescent="0.25">
      <c r="A9" s="322" t="s">
        <v>1124</v>
      </c>
      <c r="B9" s="322"/>
    </row>
    <row r="10" spans="1:7" ht="10.5" customHeight="1" x14ac:dyDescent="0.25">
      <c r="B10" s="310" t="s">
        <v>610</v>
      </c>
    </row>
    <row r="11" spans="1:7" ht="18.75" x14ac:dyDescent="0.25">
      <c r="B11" s="311" t="s">
        <v>1125</v>
      </c>
    </row>
    <row r="12" spans="1:7" ht="15.75" customHeight="1" x14ac:dyDescent="0.25">
      <c r="A12" s="324" t="s">
        <v>1126</v>
      </c>
      <c r="B12" s="324"/>
    </row>
    <row r="13" spans="1:7" ht="5.25" customHeight="1" x14ac:dyDescent="0.25">
      <c r="B13" s="311"/>
    </row>
    <row r="14" spans="1:7" ht="40.5" customHeight="1" x14ac:dyDescent="0.25">
      <c r="A14" s="329" t="s">
        <v>1132</v>
      </c>
      <c r="B14" s="329"/>
    </row>
    <row r="15" spans="1:7" x14ac:dyDescent="0.25">
      <c r="A15" s="330" t="s">
        <v>609</v>
      </c>
      <c r="B15" s="330"/>
    </row>
    <row r="16" spans="1:7" x14ac:dyDescent="0.25">
      <c r="A16" s="291"/>
      <c r="B16" s="291"/>
      <c r="C16" s="291"/>
    </row>
    <row r="17" spans="1:8" x14ac:dyDescent="0.25">
      <c r="A17" s="291"/>
      <c r="B17" s="291"/>
      <c r="C17" s="291"/>
      <c r="E17" s="303"/>
    </row>
    <row r="18" spans="1:8" ht="18.75" customHeight="1" x14ac:dyDescent="0.25">
      <c r="A18" s="326" t="s">
        <v>924</v>
      </c>
      <c r="B18" s="326"/>
      <c r="C18" s="326"/>
      <c r="D18" s="326"/>
      <c r="E18" s="326"/>
      <c r="F18" s="326"/>
      <c r="G18" s="326"/>
    </row>
    <row r="19" spans="1:8" ht="35.25" customHeight="1" x14ac:dyDescent="0.25">
      <c r="A19" s="331" t="s">
        <v>0</v>
      </c>
      <c r="B19" s="327" t="s">
        <v>1</v>
      </c>
      <c r="C19" s="327" t="s">
        <v>611</v>
      </c>
      <c r="D19" s="332" t="s">
        <v>1127</v>
      </c>
      <c r="E19" s="332"/>
      <c r="F19" s="332" t="s">
        <v>1115</v>
      </c>
      <c r="G19" s="332"/>
      <c r="H19" s="333" t="s">
        <v>1133</v>
      </c>
    </row>
    <row r="20" spans="1:8" x14ac:dyDescent="0.25">
      <c r="A20" s="331"/>
      <c r="B20" s="327"/>
      <c r="C20" s="327"/>
      <c r="D20" s="298" t="s">
        <v>1116</v>
      </c>
      <c r="E20" s="298" t="s">
        <v>1131</v>
      </c>
      <c r="F20" s="298" t="s">
        <v>1117</v>
      </c>
      <c r="G20" s="298" t="s">
        <v>1118</v>
      </c>
      <c r="H20" s="333"/>
    </row>
    <row r="21" spans="1:8" s="294" customFormat="1" x14ac:dyDescent="0.25">
      <c r="A21" s="334">
        <v>1</v>
      </c>
      <c r="B21" s="335">
        <v>2</v>
      </c>
      <c r="C21" s="335">
        <v>3</v>
      </c>
      <c r="D21" s="334" t="s">
        <v>1128</v>
      </c>
      <c r="E21" s="335">
        <v>5</v>
      </c>
      <c r="F21" s="334" t="s">
        <v>1129</v>
      </c>
      <c r="G21" s="335">
        <v>7</v>
      </c>
      <c r="H21" s="336"/>
    </row>
    <row r="22" spans="1:8" s="294" customFormat="1" ht="18.75" x14ac:dyDescent="0.25">
      <c r="A22" s="337" t="s">
        <v>534</v>
      </c>
      <c r="B22" s="337"/>
      <c r="C22" s="337"/>
      <c r="D22" s="337"/>
      <c r="E22" s="337"/>
      <c r="F22" s="337"/>
      <c r="G22" s="337"/>
      <c r="H22" s="336"/>
    </row>
    <row r="23" spans="1:8" s="294" customFormat="1" x14ac:dyDescent="0.25">
      <c r="A23" s="338" t="s">
        <v>16</v>
      </c>
      <c r="B23" s="293" t="s">
        <v>1030</v>
      </c>
      <c r="C23" s="339" t="s">
        <v>756</v>
      </c>
      <c r="D23" s="295">
        <f>D29+D31+D32+D37</f>
        <v>6341.9869378356079</v>
      </c>
      <c r="E23" s="301">
        <f>E29+E31+E32+E37</f>
        <v>4171.2750618545479</v>
      </c>
      <c r="F23" s="301">
        <f>E23-D23</f>
        <v>-2170.7118759810601</v>
      </c>
      <c r="G23" s="304">
        <f>IFERROR(F23/D23,0)</f>
        <v>-0.3422763082387994</v>
      </c>
      <c r="H23" s="336"/>
    </row>
    <row r="24" spans="1:8" s="294" customFormat="1" ht="15.75" customHeight="1" outlineLevel="1" x14ac:dyDescent="0.25">
      <c r="A24" s="338" t="s">
        <v>17</v>
      </c>
      <c r="B24" s="282" t="s">
        <v>1031</v>
      </c>
      <c r="C24" s="339" t="s">
        <v>756</v>
      </c>
      <c r="D24" s="295" t="s">
        <v>290</v>
      </c>
      <c r="E24" s="301" t="s">
        <v>290</v>
      </c>
      <c r="F24" s="301" t="s">
        <v>290</v>
      </c>
      <c r="G24" s="304" t="s">
        <v>290</v>
      </c>
      <c r="H24" s="336"/>
    </row>
    <row r="25" spans="1:8" s="294" customFormat="1" ht="31.5" customHeight="1" outlineLevel="1" x14ac:dyDescent="0.25">
      <c r="A25" s="338" t="s">
        <v>203</v>
      </c>
      <c r="B25" s="283" t="s">
        <v>909</v>
      </c>
      <c r="C25" s="339" t="s">
        <v>756</v>
      </c>
      <c r="D25" s="295" t="s">
        <v>290</v>
      </c>
      <c r="E25" s="301" t="s">
        <v>290</v>
      </c>
      <c r="F25" s="301" t="s">
        <v>290</v>
      </c>
      <c r="G25" s="304" t="s">
        <v>290</v>
      </c>
      <c r="H25" s="336"/>
    </row>
    <row r="26" spans="1:8" s="294" customFormat="1" ht="31.5" customHeight="1" outlineLevel="1" x14ac:dyDescent="0.25">
      <c r="A26" s="338" t="s">
        <v>205</v>
      </c>
      <c r="B26" s="283" t="s">
        <v>910</v>
      </c>
      <c r="C26" s="339" t="s">
        <v>756</v>
      </c>
      <c r="D26" s="295" t="s">
        <v>290</v>
      </c>
      <c r="E26" s="301" t="s">
        <v>290</v>
      </c>
      <c r="F26" s="301" t="s">
        <v>290</v>
      </c>
      <c r="G26" s="304" t="s">
        <v>290</v>
      </c>
      <c r="H26" s="336"/>
    </row>
    <row r="27" spans="1:8" s="294" customFormat="1" ht="31.5" customHeight="1" outlineLevel="1" x14ac:dyDescent="0.25">
      <c r="A27" s="338" t="s">
        <v>207</v>
      </c>
      <c r="B27" s="283" t="s">
        <v>895</v>
      </c>
      <c r="C27" s="339" t="s">
        <v>756</v>
      </c>
      <c r="D27" s="295" t="s">
        <v>290</v>
      </c>
      <c r="E27" s="301" t="s">
        <v>290</v>
      </c>
      <c r="F27" s="301" t="s">
        <v>290</v>
      </c>
      <c r="G27" s="304" t="s">
        <v>290</v>
      </c>
      <c r="H27" s="336"/>
    </row>
    <row r="28" spans="1:8" s="294" customFormat="1" ht="15.75" customHeight="1" outlineLevel="1" x14ac:dyDescent="0.25">
      <c r="A28" s="338" t="s">
        <v>18</v>
      </c>
      <c r="B28" s="282" t="s">
        <v>1070</v>
      </c>
      <c r="C28" s="339" t="s">
        <v>756</v>
      </c>
      <c r="D28" s="295" t="s">
        <v>290</v>
      </c>
      <c r="E28" s="301" t="s">
        <v>290</v>
      </c>
      <c r="F28" s="301" t="s">
        <v>290</v>
      </c>
      <c r="G28" s="304" t="s">
        <v>290</v>
      </c>
      <c r="H28" s="336"/>
    </row>
    <row r="29" spans="1:8" s="294" customFormat="1" x14ac:dyDescent="0.25">
      <c r="A29" s="338" t="s">
        <v>21</v>
      </c>
      <c r="B29" s="282" t="s">
        <v>955</v>
      </c>
      <c r="C29" s="339" t="s">
        <v>756</v>
      </c>
      <c r="D29" s="295">
        <v>3122.4483279066767</v>
      </c>
      <c r="E29" s="301">
        <v>2271.2792428033335</v>
      </c>
      <c r="F29" s="301">
        <f>E29-D29</f>
        <v>-851.16908510334315</v>
      </c>
      <c r="G29" s="304">
        <f t="shared" ref="G29:G90" si="0">IFERROR(F29/D29,0)</f>
        <v>-0.27259669199201003</v>
      </c>
      <c r="H29" s="336"/>
    </row>
    <row r="30" spans="1:8" s="294" customFormat="1" ht="15.75" customHeight="1" outlineLevel="1" x14ac:dyDescent="0.25">
      <c r="A30" s="338" t="s">
        <v>39</v>
      </c>
      <c r="B30" s="282" t="s">
        <v>1071</v>
      </c>
      <c r="C30" s="339" t="s">
        <v>756</v>
      </c>
      <c r="D30" s="295" t="s">
        <v>290</v>
      </c>
      <c r="E30" s="295" t="s">
        <v>290</v>
      </c>
      <c r="F30" s="301" t="s">
        <v>290</v>
      </c>
      <c r="G30" s="304" t="s">
        <v>290</v>
      </c>
      <c r="H30" s="336"/>
    </row>
    <row r="31" spans="1:8" s="294" customFormat="1" x14ac:dyDescent="0.25">
      <c r="A31" s="338" t="s">
        <v>75</v>
      </c>
      <c r="B31" s="282" t="s">
        <v>956</v>
      </c>
      <c r="C31" s="339" t="s">
        <v>756</v>
      </c>
      <c r="D31" s="295">
        <v>668.5977006511788</v>
      </c>
      <c r="E31" s="301">
        <v>219.19844032867229</v>
      </c>
      <c r="F31" s="301">
        <f t="shared" ref="F31:F90" si="1">E31-D31</f>
        <v>-449.39926032250651</v>
      </c>
      <c r="G31" s="304">
        <f t="shared" si="0"/>
        <v>-0.67215196804418476</v>
      </c>
      <c r="H31" s="336"/>
    </row>
    <row r="32" spans="1:8" s="294" customFormat="1" x14ac:dyDescent="0.25">
      <c r="A32" s="338" t="s">
        <v>85</v>
      </c>
      <c r="B32" s="282" t="s">
        <v>957</v>
      </c>
      <c r="C32" s="339" t="s">
        <v>756</v>
      </c>
      <c r="D32" s="295">
        <v>2509.9100723624983</v>
      </c>
      <c r="E32" s="301">
        <v>1650.5905069475421</v>
      </c>
      <c r="F32" s="301">
        <f t="shared" si="1"/>
        <v>-859.31956541495629</v>
      </c>
      <c r="G32" s="304">
        <f t="shared" si="0"/>
        <v>-0.34237065896393098</v>
      </c>
      <c r="H32" s="336"/>
    </row>
    <row r="33" spans="1:8" s="294" customFormat="1" ht="15.75" customHeight="1" outlineLevel="1" x14ac:dyDescent="0.25">
      <c r="A33" s="338" t="s">
        <v>749</v>
      </c>
      <c r="B33" s="282" t="s">
        <v>1078</v>
      </c>
      <c r="C33" s="339" t="s">
        <v>756</v>
      </c>
      <c r="D33" s="295" t="s">
        <v>290</v>
      </c>
      <c r="E33" s="295" t="s">
        <v>290</v>
      </c>
      <c r="F33" s="301" t="s">
        <v>290</v>
      </c>
      <c r="G33" s="304" t="s">
        <v>290</v>
      </c>
      <c r="H33" s="336"/>
    </row>
    <row r="34" spans="1:8" s="294" customFormat="1" ht="31.5" customHeight="1" outlineLevel="1" x14ac:dyDescent="0.25">
      <c r="A34" s="338" t="s">
        <v>750</v>
      </c>
      <c r="B34" s="283" t="s">
        <v>826</v>
      </c>
      <c r="C34" s="339" t="s">
        <v>756</v>
      </c>
      <c r="D34" s="295" t="s">
        <v>290</v>
      </c>
      <c r="E34" s="295" t="s">
        <v>290</v>
      </c>
      <c r="F34" s="301" t="s">
        <v>290</v>
      </c>
      <c r="G34" s="304" t="s">
        <v>290</v>
      </c>
      <c r="H34" s="336"/>
    </row>
    <row r="35" spans="1:8" s="294" customFormat="1" ht="15.75" customHeight="1" outlineLevel="1" x14ac:dyDescent="0.25">
      <c r="A35" s="338" t="s">
        <v>995</v>
      </c>
      <c r="B35" s="284" t="s">
        <v>650</v>
      </c>
      <c r="C35" s="339" t="s">
        <v>756</v>
      </c>
      <c r="D35" s="295" t="s">
        <v>290</v>
      </c>
      <c r="E35" s="295" t="s">
        <v>290</v>
      </c>
      <c r="F35" s="301" t="s">
        <v>290</v>
      </c>
      <c r="G35" s="304" t="s">
        <v>290</v>
      </c>
      <c r="H35" s="336"/>
    </row>
    <row r="36" spans="1:8" s="294" customFormat="1" ht="15.75" customHeight="1" outlineLevel="1" x14ac:dyDescent="0.25">
      <c r="A36" s="338" t="s">
        <v>996</v>
      </c>
      <c r="B36" s="284" t="s">
        <v>638</v>
      </c>
      <c r="C36" s="339" t="s">
        <v>756</v>
      </c>
      <c r="D36" s="295" t="s">
        <v>290</v>
      </c>
      <c r="E36" s="295" t="s">
        <v>290</v>
      </c>
      <c r="F36" s="301" t="s">
        <v>290</v>
      </c>
      <c r="G36" s="304" t="s">
        <v>290</v>
      </c>
      <c r="H36" s="336"/>
    </row>
    <row r="37" spans="1:8" s="294" customFormat="1" x14ac:dyDescent="0.25">
      <c r="A37" s="338" t="s">
        <v>751</v>
      </c>
      <c r="B37" s="282" t="s">
        <v>958</v>
      </c>
      <c r="C37" s="339" t="s">
        <v>756</v>
      </c>
      <c r="D37" s="295">
        <v>41.030836915254241</v>
      </c>
      <c r="E37" s="301">
        <v>30.206871775</v>
      </c>
      <c r="F37" s="301">
        <f t="shared" si="1"/>
        <v>-10.823965140254241</v>
      </c>
      <c r="G37" s="304">
        <f t="shared" si="0"/>
        <v>-0.26380073998027959</v>
      </c>
      <c r="H37" s="336"/>
    </row>
    <row r="38" spans="1:8" s="294" customFormat="1" ht="31.5" x14ac:dyDescent="0.25">
      <c r="A38" s="338" t="s">
        <v>19</v>
      </c>
      <c r="B38" s="293" t="s">
        <v>1032</v>
      </c>
      <c r="C38" s="339" t="s">
        <v>756</v>
      </c>
      <c r="D38" s="301">
        <v>6141.2511681837432</v>
      </c>
      <c r="E38" s="301">
        <f>E44+E46+E47+E52</f>
        <v>5266.4611311299986</v>
      </c>
      <c r="F38" s="301">
        <f t="shared" si="1"/>
        <v>-874.79003705374453</v>
      </c>
      <c r="G38" s="304">
        <f t="shared" si="0"/>
        <v>-0.14244492092845978</v>
      </c>
      <c r="H38" s="336"/>
    </row>
    <row r="39" spans="1:8" s="294" customFormat="1" ht="15.75" customHeight="1" outlineLevel="1" x14ac:dyDescent="0.25">
      <c r="A39" s="338" t="s">
        <v>23</v>
      </c>
      <c r="B39" s="282" t="s">
        <v>1031</v>
      </c>
      <c r="C39" s="339" t="s">
        <v>756</v>
      </c>
      <c r="D39" s="301" t="s">
        <v>290</v>
      </c>
      <c r="E39" s="301" t="s">
        <v>290</v>
      </c>
      <c r="F39" s="301" t="s">
        <v>290</v>
      </c>
      <c r="G39" s="304" t="s">
        <v>290</v>
      </c>
      <c r="H39" s="336"/>
    </row>
    <row r="40" spans="1:8" s="294" customFormat="1" ht="31.5" customHeight="1" outlineLevel="1" x14ac:dyDescent="0.25">
      <c r="A40" s="338" t="s">
        <v>849</v>
      </c>
      <c r="B40" s="141" t="s">
        <v>909</v>
      </c>
      <c r="C40" s="339" t="s">
        <v>756</v>
      </c>
      <c r="D40" s="301" t="s">
        <v>290</v>
      </c>
      <c r="E40" s="301" t="s">
        <v>290</v>
      </c>
      <c r="F40" s="301" t="s">
        <v>290</v>
      </c>
      <c r="G40" s="304" t="s">
        <v>290</v>
      </c>
      <c r="H40" s="336"/>
    </row>
    <row r="41" spans="1:8" s="294" customFormat="1" ht="31.5" customHeight="1" outlineLevel="1" x14ac:dyDescent="0.25">
      <c r="A41" s="338" t="s">
        <v>850</v>
      </c>
      <c r="B41" s="141" t="s">
        <v>910</v>
      </c>
      <c r="C41" s="339" t="s">
        <v>756</v>
      </c>
      <c r="D41" s="301" t="s">
        <v>290</v>
      </c>
      <c r="E41" s="301" t="s">
        <v>290</v>
      </c>
      <c r="F41" s="301" t="s">
        <v>290</v>
      </c>
      <c r="G41" s="304" t="s">
        <v>290</v>
      </c>
      <c r="H41" s="336"/>
    </row>
    <row r="42" spans="1:8" s="294" customFormat="1" ht="31.5" customHeight="1" outlineLevel="1" x14ac:dyDescent="0.25">
      <c r="A42" s="338" t="s">
        <v>855</v>
      </c>
      <c r="B42" s="141" t="s">
        <v>895</v>
      </c>
      <c r="C42" s="339" t="s">
        <v>756</v>
      </c>
      <c r="D42" s="301" t="s">
        <v>290</v>
      </c>
      <c r="E42" s="301" t="s">
        <v>290</v>
      </c>
      <c r="F42" s="301" t="s">
        <v>290</v>
      </c>
      <c r="G42" s="304" t="s">
        <v>290</v>
      </c>
      <c r="H42" s="336"/>
    </row>
    <row r="43" spans="1:8" s="294" customFormat="1" ht="15.75" customHeight="1" outlineLevel="1" x14ac:dyDescent="0.25">
      <c r="A43" s="338" t="s">
        <v>24</v>
      </c>
      <c r="B43" s="282" t="s">
        <v>1070</v>
      </c>
      <c r="C43" s="339" t="s">
        <v>756</v>
      </c>
      <c r="D43" s="301" t="s">
        <v>290</v>
      </c>
      <c r="E43" s="301" t="s">
        <v>290</v>
      </c>
      <c r="F43" s="301" t="s">
        <v>290</v>
      </c>
      <c r="G43" s="304" t="s">
        <v>290</v>
      </c>
      <c r="H43" s="336"/>
    </row>
    <row r="44" spans="1:8" s="294" customFormat="1" x14ac:dyDescent="0.25">
      <c r="A44" s="338" t="s">
        <v>30</v>
      </c>
      <c r="B44" s="282" t="s">
        <v>955</v>
      </c>
      <c r="C44" s="339" t="s">
        <v>756</v>
      </c>
      <c r="D44" s="301">
        <v>3689.4404589633427</v>
      </c>
      <c r="E44" s="301">
        <v>2859.943105403016</v>
      </c>
      <c r="F44" s="301">
        <f t="shared" si="1"/>
        <v>-829.4973535603267</v>
      </c>
      <c r="G44" s="304">
        <f t="shared" si="0"/>
        <v>-0.22483012337144437</v>
      </c>
      <c r="H44" s="336"/>
    </row>
    <row r="45" spans="1:8" s="294" customFormat="1" ht="15.75" customHeight="1" outlineLevel="1" x14ac:dyDescent="0.25">
      <c r="A45" s="338" t="s">
        <v>40</v>
      </c>
      <c r="B45" s="282" t="s">
        <v>1071</v>
      </c>
      <c r="C45" s="339" t="s">
        <v>756</v>
      </c>
      <c r="D45" s="301" t="s">
        <v>290</v>
      </c>
      <c r="E45" s="301" t="s">
        <v>290</v>
      </c>
      <c r="F45" s="301" t="s">
        <v>290</v>
      </c>
      <c r="G45" s="304" t="s">
        <v>290</v>
      </c>
      <c r="H45" s="336"/>
    </row>
    <row r="46" spans="1:8" s="294" customFormat="1" x14ac:dyDescent="0.25">
      <c r="A46" s="338" t="s">
        <v>41</v>
      </c>
      <c r="B46" s="282" t="s">
        <v>956</v>
      </c>
      <c r="C46" s="339" t="s">
        <v>756</v>
      </c>
      <c r="D46" s="301">
        <v>2.4319241556960698</v>
      </c>
      <c r="E46" s="301">
        <v>482.13000879999998</v>
      </c>
      <c r="F46" s="301">
        <f t="shared" si="1"/>
        <v>479.69808464430389</v>
      </c>
      <c r="G46" s="304">
        <f t="shared" si="0"/>
        <v>197.25042967345493</v>
      </c>
      <c r="H46" s="336"/>
    </row>
    <row r="47" spans="1:8" s="294" customFormat="1" x14ac:dyDescent="0.25">
      <c r="A47" s="338" t="s">
        <v>42</v>
      </c>
      <c r="B47" s="282" t="s">
        <v>957</v>
      </c>
      <c r="C47" s="339" t="s">
        <v>756</v>
      </c>
      <c r="D47" s="301">
        <v>2414.4869479493964</v>
      </c>
      <c r="E47" s="301">
        <v>1898.7200169269829</v>
      </c>
      <c r="F47" s="301">
        <f t="shared" si="1"/>
        <v>-515.76693102241347</v>
      </c>
      <c r="G47" s="304">
        <f t="shared" si="0"/>
        <v>-0.21361346826101091</v>
      </c>
      <c r="H47" s="336"/>
    </row>
    <row r="48" spans="1:8" s="294" customFormat="1" ht="15.75" customHeight="1" outlineLevel="1" x14ac:dyDescent="0.25">
      <c r="A48" s="338" t="s">
        <v>43</v>
      </c>
      <c r="B48" s="282" t="s">
        <v>1078</v>
      </c>
      <c r="C48" s="339" t="s">
        <v>756</v>
      </c>
      <c r="D48" s="301" t="s">
        <v>290</v>
      </c>
      <c r="E48" s="301" t="s">
        <v>290</v>
      </c>
      <c r="F48" s="301" t="s">
        <v>290</v>
      </c>
      <c r="G48" s="304" t="s">
        <v>290</v>
      </c>
      <c r="H48" s="336"/>
    </row>
    <row r="49" spans="1:8" s="294" customFormat="1" ht="31.5" customHeight="1" outlineLevel="1" x14ac:dyDescent="0.25">
      <c r="A49" s="338" t="s">
        <v>44</v>
      </c>
      <c r="B49" s="283" t="s">
        <v>826</v>
      </c>
      <c r="C49" s="339" t="s">
        <v>756</v>
      </c>
      <c r="D49" s="301" t="s">
        <v>290</v>
      </c>
      <c r="E49" s="301" t="s">
        <v>290</v>
      </c>
      <c r="F49" s="301" t="s">
        <v>290</v>
      </c>
      <c r="G49" s="304" t="s">
        <v>290</v>
      </c>
      <c r="H49" s="336"/>
    </row>
    <row r="50" spans="1:8" s="294" customFormat="1" ht="15.75" customHeight="1" outlineLevel="1" x14ac:dyDescent="0.25">
      <c r="A50" s="338" t="s">
        <v>997</v>
      </c>
      <c r="B50" s="141" t="s">
        <v>650</v>
      </c>
      <c r="C50" s="339" t="s">
        <v>756</v>
      </c>
      <c r="D50" s="301" t="s">
        <v>290</v>
      </c>
      <c r="E50" s="301" t="s">
        <v>290</v>
      </c>
      <c r="F50" s="301" t="s">
        <v>290</v>
      </c>
      <c r="G50" s="304" t="s">
        <v>290</v>
      </c>
      <c r="H50" s="336"/>
    </row>
    <row r="51" spans="1:8" s="294" customFormat="1" ht="15.75" customHeight="1" outlineLevel="1" x14ac:dyDescent="0.25">
      <c r="A51" s="338" t="s">
        <v>998</v>
      </c>
      <c r="B51" s="141" t="s">
        <v>638</v>
      </c>
      <c r="C51" s="339" t="s">
        <v>756</v>
      </c>
      <c r="D51" s="301" t="s">
        <v>290</v>
      </c>
      <c r="E51" s="301" t="s">
        <v>290</v>
      </c>
      <c r="F51" s="301" t="s">
        <v>290</v>
      </c>
      <c r="G51" s="304" t="s">
        <v>290</v>
      </c>
      <c r="H51" s="336"/>
    </row>
    <row r="52" spans="1:8" s="294" customFormat="1" x14ac:dyDescent="0.25">
      <c r="A52" s="338" t="s">
        <v>45</v>
      </c>
      <c r="B52" s="282" t="s">
        <v>958</v>
      </c>
      <c r="C52" s="339" t="s">
        <v>756</v>
      </c>
      <c r="D52" s="301">
        <v>34.891837115307332</v>
      </c>
      <c r="E52" s="301">
        <v>25.667999999999999</v>
      </c>
      <c r="F52" s="301">
        <f t="shared" si="1"/>
        <v>-9.2238371153073331</v>
      </c>
      <c r="G52" s="304">
        <f t="shared" si="0"/>
        <v>-0.26435515805101478</v>
      </c>
      <c r="H52" s="336"/>
    </row>
    <row r="53" spans="1:8" s="294" customFormat="1" x14ac:dyDescent="0.25">
      <c r="A53" s="338" t="s">
        <v>848</v>
      </c>
      <c r="B53" s="285" t="s">
        <v>1033</v>
      </c>
      <c r="C53" s="339" t="s">
        <v>756</v>
      </c>
      <c r="D53" s="301">
        <v>3417.3046198582729</v>
      </c>
      <c r="E53" s="301">
        <f>E55+E60</f>
        <v>2767.0006608099993</v>
      </c>
      <c r="F53" s="301">
        <f t="shared" si="1"/>
        <v>-650.30395904827355</v>
      </c>
      <c r="G53" s="304">
        <f t="shared" si="0"/>
        <v>-0.19029733412388733</v>
      </c>
      <c r="H53" s="336"/>
    </row>
    <row r="54" spans="1:8" s="294" customFormat="1" x14ac:dyDescent="0.25">
      <c r="A54" s="338" t="s">
        <v>849</v>
      </c>
      <c r="B54" s="141" t="s">
        <v>945</v>
      </c>
      <c r="C54" s="339" t="s">
        <v>756</v>
      </c>
      <c r="D54" s="301">
        <v>0</v>
      </c>
      <c r="E54" s="301">
        <v>0</v>
      </c>
      <c r="F54" s="301">
        <f t="shared" si="1"/>
        <v>0</v>
      </c>
      <c r="G54" s="304">
        <f t="shared" si="0"/>
        <v>0</v>
      </c>
      <c r="H54" s="336"/>
    </row>
    <row r="55" spans="1:8" s="294" customFormat="1" x14ac:dyDescent="0.25">
      <c r="A55" s="338" t="s">
        <v>850</v>
      </c>
      <c r="B55" s="284" t="s">
        <v>946</v>
      </c>
      <c r="C55" s="339" t="s">
        <v>756</v>
      </c>
      <c r="D55" s="301">
        <v>3227.8840984439103</v>
      </c>
      <c r="E55" s="301">
        <f>E56</f>
        <v>2625.7500217799993</v>
      </c>
      <c r="F55" s="301">
        <f t="shared" si="1"/>
        <v>-602.13407666391095</v>
      </c>
      <c r="G55" s="304">
        <f t="shared" si="0"/>
        <v>-0.18654141793820483</v>
      </c>
      <c r="H55" s="336"/>
    </row>
    <row r="56" spans="1:8" s="294" customFormat="1" x14ac:dyDescent="0.25">
      <c r="A56" s="338" t="s">
        <v>851</v>
      </c>
      <c r="B56" s="286" t="s">
        <v>652</v>
      </c>
      <c r="C56" s="339" t="s">
        <v>756</v>
      </c>
      <c r="D56" s="301">
        <v>3227.8840984439103</v>
      </c>
      <c r="E56" s="301">
        <f>E57+E58</f>
        <v>2625.7500217799993</v>
      </c>
      <c r="F56" s="301">
        <f t="shared" si="1"/>
        <v>-602.13407666391095</v>
      </c>
      <c r="G56" s="304">
        <f t="shared" si="0"/>
        <v>-0.18654141793820483</v>
      </c>
      <c r="H56" s="336"/>
    </row>
    <row r="57" spans="1:8" s="294" customFormat="1" ht="31.5" x14ac:dyDescent="0.25">
      <c r="A57" s="338" t="s">
        <v>852</v>
      </c>
      <c r="B57" s="287" t="s">
        <v>523</v>
      </c>
      <c r="C57" s="339" t="s">
        <v>756</v>
      </c>
      <c r="D57" s="301">
        <v>1268.1304658866368</v>
      </c>
      <c r="E57" s="301">
        <v>1058.9490761359998</v>
      </c>
      <c r="F57" s="301">
        <f t="shared" si="1"/>
        <v>-209.18138975063698</v>
      </c>
      <c r="G57" s="304">
        <f t="shared" si="0"/>
        <v>-0.16495257812797989</v>
      </c>
      <c r="H57" s="336"/>
    </row>
    <row r="58" spans="1:8" s="294" customFormat="1" x14ac:dyDescent="0.25">
      <c r="A58" s="338" t="s">
        <v>853</v>
      </c>
      <c r="B58" s="287" t="s">
        <v>651</v>
      </c>
      <c r="C58" s="339" t="s">
        <v>756</v>
      </c>
      <c r="D58" s="301">
        <v>1959.7536325572732</v>
      </c>
      <c r="E58" s="301">
        <v>1566.8009456439995</v>
      </c>
      <c r="F58" s="301">
        <f t="shared" si="1"/>
        <v>-392.95268691327374</v>
      </c>
      <c r="G58" s="304">
        <f t="shared" si="0"/>
        <v>-0.20051126855191059</v>
      </c>
      <c r="H58" s="336"/>
    </row>
    <row r="59" spans="1:8" s="294" customFormat="1" ht="15.75" customHeight="1" outlineLevel="1" x14ac:dyDescent="0.25">
      <c r="A59" s="338" t="s">
        <v>854</v>
      </c>
      <c r="B59" s="286" t="s">
        <v>612</v>
      </c>
      <c r="C59" s="339" t="s">
        <v>756</v>
      </c>
      <c r="D59" s="301" t="s">
        <v>290</v>
      </c>
      <c r="E59" s="301" t="s">
        <v>290</v>
      </c>
      <c r="F59" s="301" t="s">
        <v>290</v>
      </c>
      <c r="G59" s="304" t="s">
        <v>290</v>
      </c>
      <c r="H59" s="336"/>
    </row>
    <row r="60" spans="1:8" s="294" customFormat="1" x14ac:dyDescent="0.25">
      <c r="A60" s="338" t="s">
        <v>855</v>
      </c>
      <c r="B60" s="284" t="s">
        <v>947</v>
      </c>
      <c r="C60" s="339" t="s">
        <v>756</v>
      </c>
      <c r="D60" s="301">
        <v>189.42052141436272</v>
      </c>
      <c r="E60" s="301">
        <v>141.25063903000003</v>
      </c>
      <c r="F60" s="301">
        <f t="shared" si="1"/>
        <v>-48.169882384362694</v>
      </c>
      <c r="G60" s="304">
        <f t="shared" si="0"/>
        <v>-0.25430128702364679</v>
      </c>
      <c r="H60" s="336"/>
    </row>
    <row r="61" spans="1:8" s="294" customFormat="1" x14ac:dyDescent="0.25">
      <c r="A61" s="338" t="s">
        <v>856</v>
      </c>
      <c r="B61" s="284" t="s">
        <v>948</v>
      </c>
      <c r="C61" s="339" t="s">
        <v>756</v>
      </c>
      <c r="D61" s="301">
        <v>0</v>
      </c>
      <c r="E61" s="301">
        <f>E53-E54-E55-E60</f>
        <v>0</v>
      </c>
      <c r="F61" s="301">
        <f t="shared" si="1"/>
        <v>0</v>
      </c>
      <c r="G61" s="304">
        <f t="shared" si="0"/>
        <v>0</v>
      </c>
      <c r="H61" s="336"/>
    </row>
    <row r="62" spans="1:8" s="294" customFormat="1" x14ac:dyDescent="0.25">
      <c r="A62" s="338" t="s">
        <v>857</v>
      </c>
      <c r="B62" s="285" t="s">
        <v>1034</v>
      </c>
      <c r="C62" s="339" t="s">
        <v>756</v>
      </c>
      <c r="D62" s="301">
        <v>565.20717532186279</v>
      </c>
      <c r="E62" s="301">
        <v>880.10366835000002</v>
      </c>
      <c r="F62" s="301">
        <f t="shared" si="1"/>
        <v>314.89649302813723</v>
      </c>
      <c r="G62" s="304">
        <f t="shared" si="0"/>
        <v>0.55713463447950096</v>
      </c>
      <c r="H62" s="336"/>
    </row>
    <row r="63" spans="1:8" s="294" customFormat="1" ht="31.5" x14ac:dyDescent="0.25">
      <c r="A63" s="338" t="s">
        <v>858</v>
      </c>
      <c r="B63" s="141" t="s">
        <v>740</v>
      </c>
      <c r="C63" s="339" t="s">
        <v>756</v>
      </c>
      <c r="D63" s="301">
        <v>418.50202357000001</v>
      </c>
      <c r="E63" s="301">
        <v>315.34719308000001</v>
      </c>
      <c r="F63" s="301">
        <f t="shared" si="1"/>
        <v>-103.15483048999999</v>
      </c>
      <c r="G63" s="304">
        <f t="shared" si="0"/>
        <v>-0.24648585832404221</v>
      </c>
      <c r="H63" s="336"/>
    </row>
    <row r="64" spans="1:8" s="294" customFormat="1" ht="31.5" x14ac:dyDescent="0.25">
      <c r="A64" s="338" t="s">
        <v>859</v>
      </c>
      <c r="B64" s="141" t="s">
        <v>742</v>
      </c>
      <c r="C64" s="339" t="s">
        <v>756</v>
      </c>
      <c r="D64" s="301">
        <v>21.789312154849998</v>
      </c>
      <c r="E64" s="301">
        <v>63.211687510000004</v>
      </c>
      <c r="F64" s="301">
        <f t="shared" si="1"/>
        <v>41.42237535515001</v>
      </c>
      <c r="G64" s="304">
        <f t="shared" si="0"/>
        <v>1.9010409810449185</v>
      </c>
      <c r="H64" s="336"/>
    </row>
    <row r="65" spans="1:8" s="294" customFormat="1" x14ac:dyDescent="0.25">
      <c r="A65" s="338" t="s">
        <v>860</v>
      </c>
      <c r="B65" s="284" t="s">
        <v>1072</v>
      </c>
      <c r="C65" s="339" t="s">
        <v>756</v>
      </c>
      <c r="D65" s="301">
        <v>0</v>
      </c>
      <c r="E65" s="301">
        <v>0</v>
      </c>
      <c r="F65" s="301">
        <f t="shared" si="1"/>
        <v>0</v>
      </c>
      <c r="G65" s="304">
        <f t="shared" si="0"/>
        <v>0</v>
      </c>
      <c r="H65" s="336"/>
    </row>
    <row r="66" spans="1:8" s="294" customFormat="1" x14ac:dyDescent="0.25">
      <c r="A66" s="338" t="s">
        <v>861</v>
      </c>
      <c r="B66" s="284" t="s">
        <v>1093</v>
      </c>
      <c r="C66" s="339" t="s">
        <v>756</v>
      </c>
      <c r="D66" s="301">
        <v>9.0909042385560763</v>
      </c>
      <c r="E66" s="301">
        <v>5.9835321700000001</v>
      </c>
      <c r="F66" s="301">
        <f t="shared" si="1"/>
        <v>-3.1073720685560762</v>
      </c>
      <c r="G66" s="304">
        <f t="shared" si="0"/>
        <v>-0.34181110998586706</v>
      </c>
      <c r="H66" s="336"/>
    </row>
    <row r="67" spans="1:8" s="294" customFormat="1" x14ac:dyDescent="0.25">
      <c r="A67" s="338" t="s">
        <v>862</v>
      </c>
      <c r="B67" s="284" t="s">
        <v>524</v>
      </c>
      <c r="C67" s="339" t="s">
        <v>756</v>
      </c>
      <c r="D67" s="301">
        <v>115.82493535845671</v>
      </c>
      <c r="E67" s="301">
        <f>E62-E63-E64-E65-E66</f>
        <v>495.56125559000003</v>
      </c>
      <c r="F67" s="301">
        <f t="shared" si="1"/>
        <v>379.73632023154335</v>
      </c>
      <c r="G67" s="304">
        <f t="shared" si="0"/>
        <v>3.2785368630367011</v>
      </c>
      <c r="H67" s="336"/>
    </row>
    <row r="68" spans="1:8" s="294" customFormat="1" x14ac:dyDescent="0.25">
      <c r="A68" s="338" t="s">
        <v>863</v>
      </c>
      <c r="B68" s="285" t="s">
        <v>829</v>
      </c>
      <c r="C68" s="339" t="s">
        <v>756</v>
      </c>
      <c r="D68" s="301">
        <v>1109.300377229936</v>
      </c>
      <c r="E68" s="301">
        <v>853.91055377999999</v>
      </c>
      <c r="F68" s="301">
        <f t="shared" si="1"/>
        <v>-255.38982344993599</v>
      </c>
      <c r="G68" s="304">
        <f t="shared" si="0"/>
        <v>-0.230226031372744</v>
      </c>
      <c r="H68" s="336"/>
    </row>
    <row r="69" spans="1:8" s="294" customFormat="1" x14ac:dyDescent="0.25">
      <c r="A69" s="338" t="s">
        <v>864</v>
      </c>
      <c r="B69" s="285" t="s">
        <v>830</v>
      </c>
      <c r="C69" s="339" t="s">
        <v>756</v>
      </c>
      <c r="D69" s="301">
        <v>623.53441073446322</v>
      </c>
      <c r="E69" s="301">
        <v>465.06031410000003</v>
      </c>
      <c r="F69" s="301">
        <f t="shared" si="1"/>
        <v>-158.47409663446319</v>
      </c>
      <c r="G69" s="304">
        <f t="shared" si="0"/>
        <v>-0.25415453246244429</v>
      </c>
      <c r="H69" s="336"/>
    </row>
    <row r="70" spans="1:8" s="294" customFormat="1" x14ac:dyDescent="0.25">
      <c r="A70" s="338" t="s">
        <v>865</v>
      </c>
      <c r="B70" s="285" t="s">
        <v>1035</v>
      </c>
      <c r="C70" s="339" t="s">
        <v>756</v>
      </c>
      <c r="D70" s="301">
        <v>143.543092</v>
      </c>
      <c r="E70" s="301">
        <v>101.91427318</v>
      </c>
      <c r="F70" s="301">
        <f t="shared" si="1"/>
        <v>-41.628818820000006</v>
      </c>
      <c r="G70" s="304">
        <f t="shared" si="0"/>
        <v>-0.29000921075324199</v>
      </c>
      <c r="H70" s="336"/>
    </row>
    <row r="71" spans="1:8" s="294" customFormat="1" x14ac:dyDescent="0.25">
      <c r="A71" s="338" t="s">
        <v>116</v>
      </c>
      <c r="B71" s="284" t="s">
        <v>804</v>
      </c>
      <c r="C71" s="339" t="s">
        <v>756</v>
      </c>
      <c r="D71" s="301">
        <v>141.90210000000002</v>
      </c>
      <c r="E71" s="301">
        <v>101.44317705999998</v>
      </c>
      <c r="F71" s="301">
        <f t="shared" si="1"/>
        <v>-40.458922940000036</v>
      </c>
      <c r="G71" s="304">
        <f t="shared" si="0"/>
        <v>-0.28511856371399741</v>
      </c>
      <c r="H71" s="336"/>
    </row>
    <row r="72" spans="1:8" s="294" customFormat="1" x14ac:dyDescent="0.25">
      <c r="A72" s="338" t="s">
        <v>801</v>
      </c>
      <c r="B72" s="284" t="s">
        <v>67</v>
      </c>
      <c r="C72" s="339" t="s">
        <v>756</v>
      </c>
      <c r="D72" s="301">
        <v>1.6409919999999829</v>
      </c>
      <c r="E72" s="301">
        <f>E70-E71</f>
        <v>0.47109612000001277</v>
      </c>
      <c r="F72" s="301">
        <f t="shared" si="1"/>
        <v>-1.1698958799999701</v>
      </c>
      <c r="G72" s="304">
        <f t="shared" si="0"/>
        <v>-0.71291991673328226</v>
      </c>
      <c r="H72" s="336"/>
    </row>
    <row r="73" spans="1:8" s="294" customFormat="1" x14ac:dyDescent="0.25">
      <c r="A73" s="338" t="s">
        <v>866</v>
      </c>
      <c r="B73" s="285" t="s">
        <v>1036</v>
      </c>
      <c r="C73" s="339" t="s">
        <v>756</v>
      </c>
      <c r="D73" s="301">
        <v>282.3614930392082</v>
      </c>
      <c r="E73" s="301">
        <f>E38-E53-E62-E68-E69-E70</f>
        <v>198.47166090999917</v>
      </c>
      <c r="F73" s="301">
        <f t="shared" si="1"/>
        <v>-83.889832129209026</v>
      </c>
      <c r="G73" s="304">
        <f t="shared" si="0"/>
        <v>-0.29710082357993567</v>
      </c>
      <c r="H73" s="336"/>
    </row>
    <row r="74" spans="1:8" s="294" customFormat="1" x14ac:dyDescent="0.25">
      <c r="A74" s="338" t="s">
        <v>867</v>
      </c>
      <c r="B74" s="284" t="s">
        <v>525</v>
      </c>
      <c r="C74" s="339" t="s">
        <v>756</v>
      </c>
      <c r="D74" s="301">
        <v>0</v>
      </c>
      <c r="E74" s="301">
        <v>0</v>
      </c>
      <c r="F74" s="301">
        <f t="shared" si="1"/>
        <v>0</v>
      </c>
      <c r="G74" s="304">
        <f t="shared" si="0"/>
        <v>0</v>
      </c>
      <c r="H74" s="336"/>
    </row>
    <row r="75" spans="1:8" s="294" customFormat="1" ht="15.75" customHeight="1" x14ac:dyDescent="0.25">
      <c r="A75" s="338" t="s">
        <v>868</v>
      </c>
      <c r="B75" s="284" t="s">
        <v>526</v>
      </c>
      <c r="C75" s="339" t="s">
        <v>756</v>
      </c>
      <c r="D75" s="301">
        <v>92.713865939999991</v>
      </c>
      <c r="E75" s="301">
        <v>34.066609450000001</v>
      </c>
      <c r="F75" s="301">
        <f t="shared" si="1"/>
        <v>-58.64725648999999</v>
      </c>
      <c r="G75" s="304">
        <f t="shared" si="0"/>
        <v>-0.6325618708204197</v>
      </c>
      <c r="H75" s="336"/>
    </row>
    <row r="76" spans="1:8" s="294" customFormat="1" x14ac:dyDescent="0.25">
      <c r="A76" s="338" t="s">
        <v>869</v>
      </c>
      <c r="B76" s="284" t="s">
        <v>527</v>
      </c>
      <c r="C76" s="339" t="s">
        <v>756</v>
      </c>
      <c r="D76" s="301">
        <v>180.55672286065212</v>
      </c>
      <c r="E76" s="301">
        <f>E73-E74-E75-E66</f>
        <v>158.4215192899992</v>
      </c>
      <c r="F76" s="301">
        <f t="shared" si="1"/>
        <v>-22.135203570652919</v>
      </c>
      <c r="G76" s="304">
        <f t="shared" si="0"/>
        <v>-0.1225941810415786</v>
      </c>
      <c r="H76" s="336"/>
    </row>
    <row r="77" spans="1:8" s="294" customFormat="1" x14ac:dyDescent="0.25">
      <c r="A77" s="338" t="s">
        <v>870</v>
      </c>
      <c r="B77" s="285" t="s">
        <v>875</v>
      </c>
      <c r="C77" s="339" t="s">
        <v>756</v>
      </c>
      <c r="D77" s="301">
        <v>0</v>
      </c>
      <c r="E77" s="301">
        <v>0</v>
      </c>
      <c r="F77" s="301">
        <f t="shared" si="1"/>
        <v>0</v>
      </c>
      <c r="G77" s="304">
        <f t="shared" si="0"/>
        <v>0</v>
      </c>
      <c r="H77" s="336"/>
    </row>
    <row r="78" spans="1:8" s="294" customFormat="1" x14ac:dyDescent="0.25">
      <c r="A78" s="338" t="s">
        <v>871</v>
      </c>
      <c r="B78" s="284" t="s">
        <v>68</v>
      </c>
      <c r="C78" s="339" t="s">
        <v>756</v>
      </c>
      <c r="D78" s="301">
        <v>220.19799</v>
      </c>
      <c r="E78" s="301">
        <v>177.85347799999997</v>
      </c>
      <c r="F78" s="301">
        <f t="shared" si="1"/>
        <v>-42.344512000000037</v>
      </c>
      <c r="G78" s="304">
        <f t="shared" si="0"/>
        <v>-0.19230199149410962</v>
      </c>
      <c r="H78" s="336"/>
    </row>
    <row r="79" spans="1:8" s="294" customFormat="1" x14ac:dyDescent="0.25">
      <c r="A79" s="338" t="s">
        <v>872</v>
      </c>
      <c r="B79" s="284" t="s">
        <v>69</v>
      </c>
      <c r="C79" s="339" t="s">
        <v>756</v>
      </c>
      <c r="D79" s="301">
        <v>2105.249941690081</v>
      </c>
      <c r="E79" s="301">
        <v>1194.7867627399999</v>
      </c>
      <c r="F79" s="301">
        <f t="shared" si="1"/>
        <v>-910.4631789500811</v>
      </c>
      <c r="G79" s="304">
        <f t="shared" si="0"/>
        <v>-0.43247272493410793</v>
      </c>
      <c r="H79" s="336"/>
    </row>
    <row r="80" spans="1:8" s="294" customFormat="1" x14ac:dyDescent="0.25">
      <c r="A80" s="338" t="s">
        <v>873</v>
      </c>
      <c r="B80" s="284" t="s">
        <v>9</v>
      </c>
      <c r="C80" s="339" t="s">
        <v>756</v>
      </c>
      <c r="D80" s="301">
        <v>3.3923100000000002</v>
      </c>
      <c r="E80" s="301">
        <v>123.69781234999999</v>
      </c>
      <c r="F80" s="301">
        <f t="shared" si="1"/>
        <v>120.30550235</v>
      </c>
      <c r="G80" s="304">
        <f t="shared" si="0"/>
        <v>35.464182916655609</v>
      </c>
      <c r="H80" s="336"/>
    </row>
    <row r="81" spans="1:8" s="294" customFormat="1" x14ac:dyDescent="0.25">
      <c r="A81" s="338" t="s">
        <v>26</v>
      </c>
      <c r="B81" s="293" t="s">
        <v>1087</v>
      </c>
      <c r="C81" s="339" t="s">
        <v>756</v>
      </c>
      <c r="D81" s="301">
        <v>200.73576965186476</v>
      </c>
      <c r="E81" s="301">
        <f>E23-E38</f>
        <v>-1095.1860692754508</v>
      </c>
      <c r="F81" s="301">
        <f t="shared" si="1"/>
        <v>-1295.9218389273155</v>
      </c>
      <c r="G81" s="304">
        <f t="shared" si="0"/>
        <v>-6.4558590687391071</v>
      </c>
      <c r="H81" s="336"/>
    </row>
    <row r="82" spans="1:8" s="294" customFormat="1" ht="15.75" customHeight="1" outlineLevel="1" x14ac:dyDescent="0.25">
      <c r="A82" s="338" t="s">
        <v>47</v>
      </c>
      <c r="B82" s="282" t="s">
        <v>1031</v>
      </c>
      <c r="C82" s="339" t="s">
        <v>756</v>
      </c>
      <c r="D82" s="301" t="s">
        <v>290</v>
      </c>
      <c r="E82" s="301" t="s">
        <v>290</v>
      </c>
      <c r="F82" s="301" t="s">
        <v>290</v>
      </c>
      <c r="G82" s="304" t="s">
        <v>290</v>
      </c>
      <c r="H82" s="336"/>
    </row>
    <row r="83" spans="1:8" s="294" customFormat="1" ht="31.5" customHeight="1" outlineLevel="1" x14ac:dyDescent="0.25">
      <c r="A83" s="338" t="s">
        <v>840</v>
      </c>
      <c r="B83" s="141" t="s">
        <v>909</v>
      </c>
      <c r="C83" s="339" t="s">
        <v>756</v>
      </c>
      <c r="D83" s="301" t="s">
        <v>290</v>
      </c>
      <c r="E83" s="301" t="s">
        <v>290</v>
      </c>
      <c r="F83" s="301" t="s">
        <v>290</v>
      </c>
      <c r="G83" s="304" t="s">
        <v>290</v>
      </c>
      <c r="H83" s="336"/>
    </row>
    <row r="84" spans="1:8" s="294" customFormat="1" ht="31.5" customHeight="1" outlineLevel="1" x14ac:dyDescent="0.25">
      <c r="A84" s="338" t="s">
        <v>841</v>
      </c>
      <c r="B84" s="141" t="s">
        <v>910</v>
      </c>
      <c r="C84" s="339" t="s">
        <v>756</v>
      </c>
      <c r="D84" s="301" t="s">
        <v>290</v>
      </c>
      <c r="E84" s="301" t="s">
        <v>290</v>
      </c>
      <c r="F84" s="301" t="s">
        <v>290</v>
      </c>
      <c r="G84" s="304" t="s">
        <v>290</v>
      </c>
      <c r="H84" s="336"/>
    </row>
    <row r="85" spans="1:8" s="294" customFormat="1" ht="31.5" customHeight="1" outlineLevel="1" x14ac:dyDescent="0.25">
      <c r="A85" s="338" t="s">
        <v>842</v>
      </c>
      <c r="B85" s="141" t="s">
        <v>895</v>
      </c>
      <c r="C85" s="339" t="s">
        <v>756</v>
      </c>
      <c r="D85" s="301" t="s">
        <v>290</v>
      </c>
      <c r="E85" s="301" t="s">
        <v>290</v>
      </c>
      <c r="F85" s="301" t="s">
        <v>290</v>
      </c>
      <c r="G85" s="304" t="s">
        <v>290</v>
      </c>
      <c r="H85" s="336"/>
    </row>
    <row r="86" spans="1:8" s="294" customFormat="1" ht="15.75" customHeight="1" outlineLevel="1" x14ac:dyDescent="0.25">
      <c r="A86" s="338" t="s">
        <v>48</v>
      </c>
      <c r="B86" s="282" t="s">
        <v>1070</v>
      </c>
      <c r="C86" s="339" t="s">
        <v>756</v>
      </c>
      <c r="D86" s="301" t="s">
        <v>290</v>
      </c>
      <c r="E86" s="301" t="s">
        <v>290</v>
      </c>
      <c r="F86" s="301" t="s">
        <v>290</v>
      </c>
      <c r="G86" s="304" t="s">
        <v>290</v>
      </c>
      <c r="H86" s="336"/>
    </row>
    <row r="87" spans="1:8" s="294" customFormat="1" x14ac:dyDescent="0.25">
      <c r="A87" s="338" t="s">
        <v>757</v>
      </c>
      <c r="B87" s="282" t="s">
        <v>955</v>
      </c>
      <c r="C87" s="339" t="s">
        <v>756</v>
      </c>
      <c r="D87" s="301">
        <v>-566.99213105666604</v>
      </c>
      <c r="E87" s="301">
        <f>E29-E44</f>
        <v>-588.66386259968249</v>
      </c>
      <c r="F87" s="301">
        <f t="shared" si="1"/>
        <v>-21.671731543016449</v>
      </c>
      <c r="G87" s="304">
        <f t="shared" si="0"/>
        <v>3.8222279209815954E-2</v>
      </c>
      <c r="H87" s="336"/>
    </row>
    <row r="88" spans="1:8" s="294" customFormat="1" ht="15.75" customHeight="1" outlineLevel="1" x14ac:dyDescent="0.25">
      <c r="A88" s="338" t="s">
        <v>758</v>
      </c>
      <c r="B88" s="282" t="s">
        <v>1071</v>
      </c>
      <c r="C88" s="339" t="s">
        <v>756</v>
      </c>
      <c r="D88" s="301" t="s">
        <v>290</v>
      </c>
      <c r="E88" s="301" t="s">
        <v>290</v>
      </c>
      <c r="F88" s="301" t="s">
        <v>290</v>
      </c>
      <c r="G88" s="304" t="s">
        <v>290</v>
      </c>
      <c r="H88" s="336"/>
    </row>
    <row r="89" spans="1:8" s="294" customFormat="1" x14ac:dyDescent="0.25">
      <c r="A89" s="338" t="s">
        <v>759</v>
      </c>
      <c r="B89" s="282" t="s">
        <v>956</v>
      </c>
      <c r="C89" s="339" t="s">
        <v>756</v>
      </c>
      <c r="D89" s="301">
        <v>666.16577649548276</v>
      </c>
      <c r="E89" s="301">
        <f>E31-E46</f>
        <v>-262.93156847132769</v>
      </c>
      <c r="F89" s="301">
        <f t="shared" si="1"/>
        <v>-929.0973449668104</v>
      </c>
      <c r="G89" s="304">
        <f t="shared" si="0"/>
        <v>-1.3946939001498084</v>
      </c>
      <c r="H89" s="336"/>
    </row>
    <row r="90" spans="1:8" s="294" customFormat="1" x14ac:dyDescent="0.25">
      <c r="A90" s="338" t="s">
        <v>760</v>
      </c>
      <c r="B90" s="282" t="s">
        <v>957</v>
      </c>
      <c r="C90" s="339" t="s">
        <v>756</v>
      </c>
      <c r="D90" s="301">
        <v>95.423124413101959</v>
      </c>
      <c r="E90" s="301">
        <f>E32-E47</f>
        <v>-248.12950997944085</v>
      </c>
      <c r="F90" s="301">
        <f t="shared" si="1"/>
        <v>-343.55263439254281</v>
      </c>
      <c r="G90" s="304">
        <f t="shared" si="0"/>
        <v>-3.6003079599998062</v>
      </c>
      <c r="H90" s="336"/>
    </row>
    <row r="91" spans="1:8" s="294" customFormat="1" ht="15.75" customHeight="1" outlineLevel="1" x14ac:dyDescent="0.25">
      <c r="A91" s="338" t="s">
        <v>761</v>
      </c>
      <c r="B91" s="282" t="s">
        <v>1078</v>
      </c>
      <c r="C91" s="339" t="s">
        <v>756</v>
      </c>
      <c r="D91" s="301" t="s">
        <v>290</v>
      </c>
      <c r="E91" s="301" t="s">
        <v>290</v>
      </c>
      <c r="F91" s="301" t="s">
        <v>290</v>
      </c>
      <c r="G91" s="304" t="s">
        <v>290</v>
      </c>
      <c r="H91" s="336"/>
    </row>
    <row r="92" spans="1:8" s="294" customFormat="1" ht="31.5" customHeight="1" outlineLevel="1" x14ac:dyDescent="0.25">
      <c r="A92" s="338" t="s">
        <v>762</v>
      </c>
      <c r="B92" s="283" t="s">
        <v>826</v>
      </c>
      <c r="C92" s="339" t="s">
        <v>756</v>
      </c>
      <c r="D92" s="301" t="s">
        <v>290</v>
      </c>
      <c r="E92" s="301" t="s">
        <v>290</v>
      </c>
      <c r="F92" s="301" t="s">
        <v>290</v>
      </c>
      <c r="G92" s="304" t="s">
        <v>290</v>
      </c>
      <c r="H92" s="336"/>
    </row>
    <row r="93" spans="1:8" s="294" customFormat="1" ht="15.75" customHeight="1" outlineLevel="1" x14ac:dyDescent="0.25">
      <c r="A93" s="338" t="s">
        <v>999</v>
      </c>
      <c r="B93" s="141" t="s">
        <v>650</v>
      </c>
      <c r="C93" s="339" t="s">
        <v>756</v>
      </c>
      <c r="D93" s="301" t="s">
        <v>290</v>
      </c>
      <c r="E93" s="301" t="s">
        <v>290</v>
      </c>
      <c r="F93" s="301" t="s">
        <v>290</v>
      </c>
      <c r="G93" s="304" t="s">
        <v>290</v>
      </c>
      <c r="H93" s="336"/>
    </row>
    <row r="94" spans="1:8" s="294" customFormat="1" ht="15.75" customHeight="1" outlineLevel="1" x14ac:dyDescent="0.25">
      <c r="A94" s="338" t="s">
        <v>1000</v>
      </c>
      <c r="B94" s="284" t="s">
        <v>638</v>
      </c>
      <c r="C94" s="339" t="s">
        <v>756</v>
      </c>
      <c r="D94" s="301" t="s">
        <v>290</v>
      </c>
      <c r="E94" s="301" t="s">
        <v>290</v>
      </c>
      <c r="F94" s="301" t="s">
        <v>290</v>
      </c>
      <c r="G94" s="304" t="s">
        <v>290</v>
      </c>
      <c r="H94" s="336"/>
    </row>
    <row r="95" spans="1:8" s="294" customFormat="1" x14ac:dyDescent="0.25">
      <c r="A95" s="338" t="s">
        <v>763</v>
      </c>
      <c r="B95" s="282" t="s">
        <v>958</v>
      </c>
      <c r="C95" s="339" t="s">
        <v>756</v>
      </c>
      <c r="D95" s="301">
        <v>6.1389997999469088</v>
      </c>
      <c r="E95" s="301">
        <f>E37-E52</f>
        <v>4.5388717750000005</v>
      </c>
      <c r="F95" s="301">
        <f t="shared" ref="F95:F157" si="2">E95-D95</f>
        <v>-1.6001280249469083</v>
      </c>
      <c r="G95" s="304">
        <f t="shared" ref="G95:G156" si="3">IFERROR(F95/D95,0)</f>
        <v>-0.26064962975902795</v>
      </c>
      <c r="H95" s="336"/>
    </row>
    <row r="96" spans="1:8" s="294" customFormat="1" x14ac:dyDescent="0.25">
      <c r="A96" s="338" t="s">
        <v>27</v>
      </c>
      <c r="B96" s="293" t="s">
        <v>1088</v>
      </c>
      <c r="C96" s="339" t="s">
        <v>756</v>
      </c>
      <c r="D96" s="301">
        <v>-1232.7553155577807</v>
      </c>
      <c r="E96" s="301">
        <f>E97-E103</f>
        <v>-529.0241000199992</v>
      </c>
      <c r="F96" s="301">
        <f t="shared" si="2"/>
        <v>703.73121553778151</v>
      </c>
      <c r="G96" s="304">
        <f t="shared" si="3"/>
        <v>-0.57086041865442416</v>
      </c>
      <c r="H96" s="336"/>
    </row>
    <row r="97" spans="1:8" s="294" customFormat="1" x14ac:dyDescent="0.25">
      <c r="A97" s="338" t="s">
        <v>54</v>
      </c>
      <c r="B97" s="283" t="s">
        <v>1037</v>
      </c>
      <c r="C97" s="339" t="s">
        <v>756</v>
      </c>
      <c r="D97" s="301">
        <v>30</v>
      </c>
      <c r="E97" s="301">
        <v>1756.2294536100005</v>
      </c>
      <c r="F97" s="301">
        <f t="shared" si="2"/>
        <v>1726.2294536100005</v>
      </c>
      <c r="G97" s="304">
        <f t="shared" si="3"/>
        <v>57.540981787000014</v>
      </c>
      <c r="H97" s="336"/>
    </row>
    <row r="98" spans="1:8" s="294" customFormat="1" x14ac:dyDescent="0.25">
      <c r="A98" s="338" t="s">
        <v>55</v>
      </c>
      <c r="B98" s="141" t="s">
        <v>949</v>
      </c>
      <c r="C98" s="339" t="s">
        <v>756</v>
      </c>
      <c r="D98" s="301">
        <v>0</v>
      </c>
      <c r="E98" s="301">
        <v>0</v>
      </c>
      <c r="F98" s="301">
        <f t="shared" si="2"/>
        <v>0</v>
      </c>
      <c r="G98" s="304">
        <f t="shared" si="3"/>
        <v>0</v>
      </c>
      <c r="H98" s="336"/>
    </row>
    <row r="99" spans="1:8" s="294" customFormat="1" x14ac:dyDescent="0.25">
      <c r="A99" s="338" t="s">
        <v>56</v>
      </c>
      <c r="B99" s="141" t="s">
        <v>950</v>
      </c>
      <c r="C99" s="339" t="s">
        <v>756</v>
      </c>
      <c r="D99" s="301">
        <v>30</v>
      </c>
      <c r="E99" s="301">
        <v>0.81235829000000004</v>
      </c>
      <c r="F99" s="301">
        <f t="shared" si="2"/>
        <v>-29.187641710000001</v>
      </c>
      <c r="G99" s="304">
        <f t="shared" si="3"/>
        <v>-0.97292139033333336</v>
      </c>
      <c r="H99" s="336"/>
    </row>
    <row r="100" spans="1:8" s="294" customFormat="1" x14ac:dyDescent="0.25">
      <c r="A100" s="338" t="s">
        <v>72</v>
      </c>
      <c r="B100" s="141" t="s">
        <v>1038</v>
      </c>
      <c r="C100" s="339" t="s">
        <v>756</v>
      </c>
      <c r="D100" s="301">
        <v>0</v>
      </c>
      <c r="E100" s="301">
        <v>1376.9268612400003</v>
      </c>
      <c r="F100" s="301">
        <f t="shared" si="2"/>
        <v>1376.9268612400003</v>
      </c>
      <c r="G100" s="304">
        <f t="shared" si="3"/>
        <v>0</v>
      </c>
      <c r="H100" s="336"/>
    </row>
    <row r="101" spans="1:8" s="294" customFormat="1" x14ac:dyDescent="0.25">
      <c r="A101" s="338" t="s">
        <v>528</v>
      </c>
      <c r="B101" s="286" t="s">
        <v>653</v>
      </c>
      <c r="C101" s="339" t="s">
        <v>756</v>
      </c>
      <c r="D101" s="301">
        <v>0</v>
      </c>
      <c r="E101" s="301">
        <f>E100</f>
        <v>1376.9268612400003</v>
      </c>
      <c r="F101" s="301">
        <f t="shared" si="2"/>
        <v>1376.9268612400003</v>
      </c>
      <c r="G101" s="304">
        <f t="shared" si="3"/>
        <v>0</v>
      </c>
      <c r="H101" s="336"/>
    </row>
    <row r="102" spans="1:8" s="294" customFormat="1" x14ac:dyDescent="0.25">
      <c r="A102" s="338" t="s">
        <v>73</v>
      </c>
      <c r="B102" s="284" t="s">
        <v>951</v>
      </c>
      <c r="C102" s="339" t="s">
        <v>756</v>
      </c>
      <c r="D102" s="301">
        <v>0</v>
      </c>
      <c r="E102" s="301">
        <f>E97-E98-E99-E100</f>
        <v>378.49023408000016</v>
      </c>
      <c r="F102" s="301">
        <f t="shared" si="2"/>
        <v>378.49023408000016</v>
      </c>
      <c r="G102" s="304">
        <f t="shared" si="3"/>
        <v>0</v>
      </c>
      <c r="H102" s="336"/>
    </row>
    <row r="103" spans="1:8" s="294" customFormat="1" x14ac:dyDescent="0.25">
      <c r="A103" s="338" t="s">
        <v>57</v>
      </c>
      <c r="B103" s="285" t="s">
        <v>1036</v>
      </c>
      <c r="C103" s="339" t="s">
        <v>756</v>
      </c>
      <c r="D103" s="301">
        <v>1262.7553155577807</v>
      </c>
      <c r="E103" s="301">
        <v>2285.2535536299997</v>
      </c>
      <c r="F103" s="301">
        <f t="shared" si="2"/>
        <v>1022.498238072219</v>
      </c>
      <c r="G103" s="304">
        <f t="shared" si="3"/>
        <v>0.80973584151618794</v>
      </c>
      <c r="H103" s="336"/>
    </row>
    <row r="104" spans="1:8" s="294" customFormat="1" x14ac:dyDescent="0.25">
      <c r="A104" s="338" t="s">
        <v>529</v>
      </c>
      <c r="B104" s="284" t="s">
        <v>952</v>
      </c>
      <c r="C104" s="339" t="s">
        <v>756</v>
      </c>
      <c r="D104" s="301">
        <v>2.0578836480000118</v>
      </c>
      <c r="E104" s="301">
        <v>2.1564498100000002</v>
      </c>
      <c r="F104" s="301">
        <f t="shared" si="2"/>
        <v>9.8566161999988466E-2</v>
      </c>
      <c r="G104" s="304">
        <f t="shared" si="3"/>
        <v>4.7896858549695762E-2</v>
      </c>
      <c r="H104" s="336"/>
    </row>
    <row r="105" spans="1:8" s="294" customFormat="1" x14ac:dyDescent="0.25">
      <c r="A105" s="338" t="s">
        <v>530</v>
      </c>
      <c r="B105" s="284" t="s">
        <v>953</v>
      </c>
      <c r="C105" s="339" t="s">
        <v>756</v>
      </c>
      <c r="D105" s="301">
        <v>0</v>
      </c>
      <c r="E105" s="301">
        <v>70.602728279999994</v>
      </c>
      <c r="F105" s="301">
        <f t="shared" si="2"/>
        <v>70.602728279999994</v>
      </c>
      <c r="G105" s="304">
        <f t="shared" si="3"/>
        <v>0</v>
      </c>
      <c r="H105" s="336"/>
    </row>
    <row r="106" spans="1:8" s="294" customFormat="1" x14ac:dyDescent="0.25">
      <c r="A106" s="338" t="s">
        <v>531</v>
      </c>
      <c r="B106" s="284" t="s">
        <v>1039</v>
      </c>
      <c r="C106" s="339" t="s">
        <v>756</v>
      </c>
      <c r="D106" s="301">
        <v>1050.9390858465099</v>
      </c>
      <c r="E106" s="301">
        <v>1857.8238818699992</v>
      </c>
      <c r="F106" s="301">
        <f t="shared" si="2"/>
        <v>806.88479602348934</v>
      </c>
      <c r="G106" s="304">
        <f t="shared" si="3"/>
        <v>0.76777503747856157</v>
      </c>
      <c r="H106" s="336"/>
    </row>
    <row r="107" spans="1:8" s="294" customFormat="1" x14ac:dyDescent="0.25">
      <c r="A107" s="338" t="s">
        <v>532</v>
      </c>
      <c r="B107" s="286" t="s">
        <v>654</v>
      </c>
      <c r="C107" s="339" t="s">
        <v>756</v>
      </c>
      <c r="D107" s="301">
        <v>1050.9390858465099</v>
      </c>
      <c r="E107" s="301">
        <f>E106</f>
        <v>1857.8238818699992</v>
      </c>
      <c r="F107" s="301">
        <f t="shared" si="2"/>
        <v>806.88479602348934</v>
      </c>
      <c r="G107" s="304">
        <f t="shared" si="3"/>
        <v>0.76777503747856157</v>
      </c>
      <c r="H107" s="336"/>
    </row>
    <row r="108" spans="1:8" s="294" customFormat="1" x14ac:dyDescent="0.25">
      <c r="A108" s="338" t="s">
        <v>533</v>
      </c>
      <c r="B108" s="284" t="s">
        <v>954</v>
      </c>
      <c r="C108" s="339" t="s">
        <v>756</v>
      </c>
      <c r="D108" s="301">
        <v>209.75834606327089</v>
      </c>
      <c r="E108" s="301">
        <f>E103-E104-E105-E106</f>
        <v>354.67049367000027</v>
      </c>
      <c r="F108" s="301">
        <f t="shared" si="2"/>
        <v>144.91214760672938</v>
      </c>
      <c r="G108" s="304">
        <f t="shared" si="3"/>
        <v>0.69085283292145383</v>
      </c>
      <c r="H108" s="336"/>
    </row>
    <row r="109" spans="1:8" s="294" customFormat="1" x14ac:dyDescent="0.25">
      <c r="A109" s="338" t="s">
        <v>28</v>
      </c>
      <c r="B109" s="293" t="s">
        <v>1094</v>
      </c>
      <c r="C109" s="339" t="s">
        <v>756</v>
      </c>
      <c r="D109" s="301">
        <v>-1032.0195459059159</v>
      </c>
      <c r="E109" s="301">
        <f>E81+E96</f>
        <v>-1624.21016929545</v>
      </c>
      <c r="F109" s="301">
        <f t="shared" si="2"/>
        <v>-592.19062338953404</v>
      </c>
      <c r="G109" s="304">
        <f t="shared" si="3"/>
        <v>0.57381725543744799</v>
      </c>
      <c r="H109" s="336"/>
    </row>
    <row r="110" spans="1:8" s="294" customFormat="1" ht="31.5" customHeight="1" outlineLevel="1" x14ac:dyDescent="0.25">
      <c r="A110" s="338" t="s">
        <v>60</v>
      </c>
      <c r="B110" s="283" t="s">
        <v>959</v>
      </c>
      <c r="C110" s="339" t="s">
        <v>756</v>
      </c>
      <c r="D110" s="301" t="s">
        <v>290</v>
      </c>
      <c r="E110" s="301" t="s">
        <v>290</v>
      </c>
      <c r="F110" s="301" t="s">
        <v>290</v>
      </c>
      <c r="G110" s="304" t="s">
        <v>290</v>
      </c>
      <c r="H110" s="336"/>
    </row>
    <row r="111" spans="1:8" s="294" customFormat="1" ht="31.5" customHeight="1" outlineLevel="1" x14ac:dyDescent="0.25">
      <c r="A111" s="338" t="s">
        <v>896</v>
      </c>
      <c r="B111" s="141" t="s">
        <v>909</v>
      </c>
      <c r="C111" s="339" t="s">
        <v>756</v>
      </c>
      <c r="D111" s="301" t="s">
        <v>290</v>
      </c>
      <c r="E111" s="301" t="s">
        <v>290</v>
      </c>
      <c r="F111" s="301" t="s">
        <v>290</v>
      </c>
      <c r="G111" s="304" t="s">
        <v>290</v>
      </c>
      <c r="H111" s="336"/>
    </row>
    <row r="112" spans="1:8" s="294" customFormat="1" ht="31.5" customHeight="1" outlineLevel="1" x14ac:dyDescent="0.25">
      <c r="A112" s="338" t="s">
        <v>897</v>
      </c>
      <c r="B112" s="141" t="s">
        <v>910</v>
      </c>
      <c r="C112" s="339" t="s">
        <v>756</v>
      </c>
      <c r="D112" s="301" t="s">
        <v>290</v>
      </c>
      <c r="E112" s="301" t="s">
        <v>290</v>
      </c>
      <c r="F112" s="301" t="s">
        <v>290</v>
      </c>
      <c r="G112" s="304" t="s">
        <v>290</v>
      </c>
      <c r="H112" s="336"/>
    </row>
    <row r="113" spans="1:8" s="294" customFormat="1" ht="31.5" customHeight="1" outlineLevel="1" x14ac:dyDescent="0.25">
      <c r="A113" s="338" t="s">
        <v>1001</v>
      </c>
      <c r="B113" s="141" t="s">
        <v>895</v>
      </c>
      <c r="C113" s="339" t="s">
        <v>756</v>
      </c>
      <c r="D113" s="301" t="s">
        <v>290</v>
      </c>
      <c r="E113" s="301" t="s">
        <v>290</v>
      </c>
      <c r="F113" s="301" t="s">
        <v>290</v>
      </c>
      <c r="G113" s="304" t="s">
        <v>290</v>
      </c>
      <c r="H113" s="336"/>
    </row>
    <row r="114" spans="1:8" s="294" customFormat="1" ht="15.75" customHeight="1" outlineLevel="1" x14ac:dyDescent="0.25">
      <c r="A114" s="338" t="s">
        <v>61</v>
      </c>
      <c r="B114" s="282" t="s">
        <v>1070</v>
      </c>
      <c r="C114" s="339" t="s">
        <v>756</v>
      </c>
      <c r="D114" s="301" t="s">
        <v>290</v>
      </c>
      <c r="E114" s="301" t="s">
        <v>290</v>
      </c>
      <c r="F114" s="301" t="s">
        <v>290</v>
      </c>
      <c r="G114" s="304" t="s">
        <v>290</v>
      </c>
      <c r="H114" s="336"/>
    </row>
    <row r="115" spans="1:8" s="294" customFormat="1" x14ac:dyDescent="0.25">
      <c r="A115" s="338" t="s">
        <v>764</v>
      </c>
      <c r="B115" s="282" t="s">
        <v>955</v>
      </c>
      <c r="C115" s="339" t="s">
        <v>756</v>
      </c>
      <c r="D115" s="301">
        <v>-704.74155630718519</v>
      </c>
      <c r="E115" s="301">
        <v>-500.08677726968284</v>
      </c>
      <c r="F115" s="301">
        <f t="shared" si="2"/>
        <v>204.65477903750235</v>
      </c>
      <c r="G115" s="304">
        <f t="shared" si="3"/>
        <v>-0.290396922397885</v>
      </c>
      <c r="H115" s="336"/>
    </row>
    <row r="116" spans="1:8" s="294" customFormat="1" ht="15.75" customHeight="1" outlineLevel="1" x14ac:dyDescent="0.25">
      <c r="A116" s="338" t="s">
        <v>765</v>
      </c>
      <c r="B116" s="282" t="s">
        <v>1071</v>
      </c>
      <c r="C116" s="339" t="s">
        <v>756</v>
      </c>
      <c r="D116" s="301" t="s">
        <v>290</v>
      </c>
      <c r="E116" s="301" t="s">
        <v>290</v>
      </c>
      <c r="F116" s="301" t="s">
        <v>290</v>
      </c>
      <c r="G116" s="304" t="s">
        <v>290</v>
      </c>
      <c r="H116" s="336"/>
    </row>
    <row r="117" spans="1:8" s="294" customFormat="1" x14ac:dyDescent="0.25">
      <c r="A117" s="338" t="s">
        <v>766</v>
      </c>
      <c r="B117" s="282" t="s">
        <v>956</v>
      </c>
      <c r="C117" s="339" t="s">
        <v>756</v>
      </c>
      <c r="D117" s="301">
        <v>666.16577649548276</v>
      </c>
      <c r="E117" s="301">
        <v>-262.93156847132769</v>
      </c>
      <c r="F117" s="301">
        <f t="shared" si="2"/>
        <v>-929.0973449668104</v>
      </c>
      <c r="G117" s="304">
        <f t="shared" si="3"/>
        <v>-1.3946939001498084</v>
      </c>
      <c r="H117" s="336"/>
    </row>
    <row r="118" spans="1:8" s="294" customFormat="1" x14ac:dyDescent="0.25">
      <c r="A118" s="338" t="s">
        <v>767</v>
      </c>
      <c r="B118" s="282" t="s">
        <v>957</v>
      </c>
      <c r="C118" s="339" t="s">
        <v>756</v>
      </c>
      <c r="D118" s="301">
        <v>-999.58276589416016</v>
      </c>
      <c r="E118" s="301">
        <v>-844.67533325944009</v>
      </c>
      <c r="F118" s="301">
        <f t="shared" si="2"/>
        <v>154.90743263472007</v>
      </c>
      <c r="G118" s="304">
        <f t="shared" si="3"/>
        <v>-0.15497209227707143</v>
      </c>
      <c r="H118" s="336"/>
    </row>
    <row r="119" spans="1:8" s="294" customFormat="1" ht="15.75" customHeight="1" outlineLevel="1" x14ac:dyDescent="0.25">
      <c r="A119" s="338" t="s">
        <v>768</v>
      </c>
      <c r="B119" s="282" t="s">
        <v>1078</v>
      </c>
      <c r="C119" s="339" t="s">
        <v>756</v>
      </c>
      <c r="D119" s="301" t="s">
        <v>290</v>
      </c>
      <c r="E119" s="301" t="s">
        <v>290</v>
      </c>
      <c r="F119" s="301" t="s">
        <v>290</v>
      </c>
      <c r="G119" s="304" t="s">
        <v>290</v>
      </c>
      <c r="H119" s="336"/>
    </row>
    <row r="120" spans="1:8" s="294" customFormat="1" ht="31.5" customHeight="1" outlineLevel="1" x14ac:dyDescent="0.25">
      <c r="A120" s="338" t="s">
        <v>769</v>
      </c>
      <c r="B120" s="283" t="s">
        <v>826</v>
      </c>
      <c r="C120" s="339" t="s">
        <v>756</v>
      </c>
      <c r="D120" s="301" t="s">
        <v>290</v>
      </c>
      <c r="E120" s="301" t="s">
        <v>290</v>
      </c>
      <c r="F120" s="301" t="s">
        <v>290</v>
      </c>
      <c r="G120" s="304" t="s">
        <v>290</v>
      </c>
      <c r="H120" s="336"/>
    </row>
    <row r="121" spans="1:8" s="294" customFormat="1" ht="15.75" customHeight="1" outlineLevel="1" x14ac:dyDescent="0.25">
      <c r="A121" s="338" t="s">
        <v>1002</v>
      </c>
      <c r="B121" s="284" t="s">
        <v>650</v>
      </c>
      <c r="C121" s="339" t="s">
        <v>756</v>
      </c>
      <c r="D121" s="301" t="s">
        <v>290</v>
      </c>
      <c r="E121" s="301" t="s">
        <v>290</v>
      </c>
      <c r="F121" s="301" t="s">
        <v>290</v>
      </c>
      <c r="G121" s="304" t="s">
        <v>290</v>
      </c>
      <c r="H121" s="336"/>
    </row>
    <row r="122" spans="1:8" s="294" customFormat="1" ht="15.75" customHeight="1" outlineLevel="1" x14ac:dyDescent="0.25">
      <c r="A122" s="338" t="s">
        <v>1003</v>
      </c>
      <c r="B122" s="284" t="s">
        <v>638</v>
      </c>
      <c r="C122" s="339" t="s">
        <v>756</v>
      </c>
      <c r="D122" s="301" t="s">
        <v>290</v>
      </c>
      <c r="E122" s="301" t="s">
        <v>290</v>
      </c>
      <c r="F122" s="301" t="s">
        <v>290</v>
      </c>
      <c r="G122" s="304" t="s">
        <v>290</v>
      </c>
      <c r="H122" s="336"/>
    </row>
    <row r="123" spans="1:8" s="294" customFormat="1" x14ac:dyDescent="0.25">
      <c r="A123" s="338" t="s">
        <v>770</v>
      </c>
      <c r="B123" s="282" t="s">
        <v>958</v>
      </c>
      <c r="C123" s="339" t="s">
        <v>756</v>
      </c>
      <c r="D123" s="301">
        <v>6.1389997999469124</v>
      </c>
      <c r="E123" s="301">
        <v>-16.516490294999997</v>
      </c>
      <c r="F123" s="301">
        <f t="shared" si="2"/>
        <v>-22.655490094946909</v>
      </c>
      <c r="G123" s="304">
        <f t="shared" si="3"/>
        <v>-3.6904203996134393</v>
      </c>
      <c r="H123" s="336"/>
    </row>
    <row r="124" spans="1:8" s="294" customFormat="1" x14ac:dyDescent="0.25">
      <c r="A124" s="338" t="s">
        <v>29</v>
      </c>
      <c r="B124" s="293" t="s">
        <v>1040</v>
      </c>
      <c r="C124" s="339" t="s">
        <v>756</v>
      </c>
      <c r="D124" s="301">
        <v>162.09580063023569</v>
      </c>
      <c r="E124" s="301">
        <f>E130+E132+E133+E138</f>
        <v>0.43203108420000547</v>
      </c>
      <c r="F124" s="301">
        <f t="shared" si="2"/>
        <v>-161.66376954603567</v>
      </c>
      <c r="G124" s="304">
        <f t="shared" si="3"/>
        <v>-0.99733471760205838</v>
      </c>
      <c r="H124" s="336"/>
    </row>
    <row r="125" spans="1:8" s="294" customFormat="1" ht="15.75" customHeight="1" outlineLevel="1" x14ac:dyDescent="0.25">
      <c r="A125" s="338" t="s">
        <v>25</v>
      </c>
      <c r="B125" s="282" t="s">
        <v>1031</v>
      </c>
      <c r="C125" s="339" t="s">
        <v>756</v>
      </c>
      <c r="D125" s="301" t="s">
        <v>290</v>
      </c>
      <c r="E125" s="301" t="s">
        <v>290</v>
      </c>
      <c r="F125" s="301" t="s">
        <v>290</v>
      </c>
      <c r="G125" s="304" t="s">
        <v>290</v>
      </c>
      <c r="H125" s="336"/>
    </row>
    <row r="126" spans="1:8" s="294" customFormat="1" ht="31.5" customHeight="1" outlineLevel="1" x14ac:dyDescent="0.25">
      <c r="A126" s="338" t="s">
        <v>1027</v>
      </c>
      <c r="B126" s="141" t="s">
        <v>909</v>
      </c>
      <c r="C126" s="339" t="s">
        <v>756</v>
      </c>
      <c r="D126" s="301" t="s">
        <v>290</v>
      </c>
      <c r="E126" s="301" t="s">
        <v>290</v>
      </c>
      <c r="F126" s="301" t="s">
        <v>290</v>
      </c>
      <c r="G126" s="304" t="s">
        <v>290</v>
      </c>
      <c r="H126" s="336"/>
    </row>
    <row r="127" spans="1:8" s="294" customFormat="1" ht="31.5" customHeight="1" outlineLevel="1" x14ac:dyDescent="0.25">
      <c r="A127" s="338" t="s">
        <v>1028</v>
      </c>
      <c r="B127" s="141" t="s">
        <v>910</v>
      </c>
      <c r="C127" s="339" t="s">
        <v>756</v>
      </c>
      <c r="D127" s="301" t="s">
        <v>290</v>
      </c>
      <c r="E127" s="301" t="s">
        <v>290</v>
      </c>
      <c r="F127" s="301" t="s">
        <v>290</v>
      </c>
      <c r="G127" s="304" t="s">
        <v>290</v>
      </c>
      <c r="H127" s="336"/>
    </row>
    <row r="128" spans="1:8" s="294" customFormat="1" ht="31.5" customHeight="1" outlineLevel="1" x14ac:dyDescent="0.25">
      <c r="A128" s="338" t="s">
        <v>1029</v>
      </c>
      <c r="B128" s="141" t="s">
        <v>895</v>
      </c>
      <c r="C128" s="339" t="s">
        <v>756</v>
      </c>
      <c r="D128" s="301" t="s">
        <v>290</v>
      </c>
      <c r="E128" s="301" t="s">
        <v>290</v>
      </c>
      <c r="F128" s="301" t="s">
        <v>290</v>
      </c>
      <c r="G128" s="304" t="s">
        <v>290</v>
      </c>
      <c r="H128" s="336"/>
    </row>
    <row r="129" spans="1:8" s="294" customFormat="1" ht="15.75" customHeight="1" outlineLevel="1" x14ac:dyDescent="0.25">
      <c r="A129" s="338" t="s">
        <v>815</v>
      </c>
      <c r="B129" s="285" t="s">
        <v>1079</v>
      </c>
      <c r="C129" s="339" t="s">
        <v>756</v>
      </c>
      <c r="D129" s="301" t="s">
        <v>290</v>
      </c>
      <c r="E129" s="301" t="s">
        <v>290</v>
      </c>
      <c r="F129" s="301" t="s">
        <v>290</v>
      </c>
      <c r="G129" s="304" t="s">
        <v>290</v>
      </c>
      <c r="H129" s="336"/>
    </row>
    <row r="130" spans="1:8" s="294" customFormat="1" x14ac:dyDescent="0.25">
      <c r="A130" s="338" t="s">
        <v>816</v>
      </c>
      <c r="B130" s="285" t="s">
        <v>823</v>
      </c>
      <c r="C130" s="339" t="s">
        <v>756</v>
      </c>
      <c r="D130" s="301">
        <v>0</v>
      </c>
      <c r="E130" s="301">
        <v>13.203688205666666</v>
      </c>
      <c r="F130" s="301">
        <f t="shared" si="2"/>
        <v>13.203688205666666</v>
      </c>
      <c r="G130" s="304">
        <f t="shared" si="3"/>
        <v>0</v>
      </c>
      <c r="H130" s="336"/>
    </row>
    <row r="131" spans="1:8" s="294" customFormat="1" ht="15.75" customHeight="1" outlineLevel="1" x14ac:dyDescent="0.25">
      <c r="A131" s="338" t="s">
        <v>817</v>
      </c>
      <c r="B131" s="285" t="s">
        <v>1073</v>
      </c>
      <c r="C131" s="339" t="s">
        <v>756</v>
      </c>
      <c r="D131" s="301" t="s">
        <v>290</v>
      </c>
      <c r="E131" s="301" t="s">
        <v>290</v>
      </c>
      <c r="F131" s="301" t="s">
        <v>290</v>
      </c>
      <c r="G131" s="304" t="s">
        <v>290</v>
      </c>
      <c r="H131" s="336"/>
    </row>
    <row r="132" spans="1:8" s="294" customFormat="1" x14ac:dyDescent="0.25">
      <c r="A132" s="338" t="s">
        <v>818</v>
      </c>
      <c r="B132" s="285" t="s">
        <v>824</v>
      </c>
      <c r="C132" s="339" t="s">
        <v>756</v>
      </c>
      <c r="D132" s="301">
        <v>133.23315529909661</v>
      </c>
      <c r="E132" s="301">
        <v>35.372623890734474</v>
      </c>
      <c r="F132" s="301">
        <f t="shared" si="2"/>
        <v>-97.860531408362135</v>
      </c>
      <c r="G132" s="304">
        <f t="shared" si="3"/>
        <v>-0.73450584570089872</v>
      </c>
      <c r="H132" s="336"/>
    </row>
    <row r="133" spans="1:8" s="294" customFormat="1" x14ac:dyDescent="0.25">
      <c r="A133" s="338" t="s">
        <v>819</v>
      </c>
      <c r="B133" s="285" t="s">
        <v>825</v>
      </c>
      <c r="C133" s="339" t="s">
        <v>756</v>
      </c>
      <c r="D133" s="301">
        <v>27.634845371149712</v>
      </c>
      <c r="E133" s="301">
        <v>-48.144281012201134</v>
      </c>
      <c r="F133" s="301">
        <f t="shared" si="2"/>
        <v>-75.779126383350842</v>
      </c>
      <c r="G133" s="304">
        <f t="shared" si="3"/>
        <v>-2.7421585091430583</v>
      </c>
      <c r="H133" s="336"/>
    </row>
    <row r="134" spans="1:8" s="294" customFormat="1" ht="15.75" customHeight="1" outlineLevel="1" x14ac:dyDescent="0.25">
      <c r="A134" s="338" t="s">
        <v>820</v>
      </c>
      <c r="B134" s="285" t="s">
        <v>1080</v>
      </c>
      <c r="C134" s="339" t="s">
        <v>756</v>
      </c>
      <c r="D134" s="301" t="s">
        <v>290</v>
      </c>
      <c r="E134" s="301" t="s">
        <v>290</v>
      </c>
      <c r="F134" s="301" t="s">
        <v>290</v>
      </c>
      <c r="G134" s="304" t="s">
        <v>290</v>
      </c>
      <c r="H134" s="336"/>
    </row>
    <row r="135" spans="1:8" s="294" customFormat="1" ht="31.5" customHeight="1" outlineLevel="1" x14ac:dyDescent="0.25">
      <c r="A135" s="338" t="s">
        <v>821</v>
      </c>
      <c r="B135" s="285" t="s">
        <v>826</v>
      </c>
      <c r="C135" s="339" t="s">
        <v>756</v>
      </c>
      <c r="D135" s="301" t="s">
        <v>290</v>
      </c>
      <c r="E135" s="301" t="s">
        <v>290</v>
      </c>
      <c r="F135" s="301" t="s">
        <v>290</v>
      </c>
      <c r="G135" s="304" t="s">
        <v>290</v>
      </c>
      <c r="H135" s="336"/>
    </row>
    <row r="136" spans="1:8" s="294" customFormat="1" ht="15.75" customHeight="1" outlineLevel="1" x14ac:dyDescent="0.25">
      <c r="A136" s="338" t="s">
        <v>1004</v>
      </c>
      <c r="B136" s="284" t="s">
        <v>827</v>
      </c>
      <c r="C136" s="339" t="s">
        <v>756</v>
      </c>
      <c r="D136" s="301" t="s">
        <v>290</v>
      </c>
      <c r="E136" s="301" t="s">
        <v>290</v>
      </c>
      <c r="F136" s="301" t="s">
        <v>290</v>
      </c>
      <c r="G136" s="304" t="s">
        <v>290</v>
      </c>
      <c r="H136" s="336"/>
    </row>
    <row r="137" spans="1:8" s="294" customFormat="1" ht="15.75" customHeight="1" outlineLevel="1" x14ac:dyDescent="0.25">
      <c r="A137" s="338" t="s">
        <v>1005</v>
      </c>
      <c r="B137" s="284" t="s">
        <v>638</v>
      </c>
      <c r="C137" s="339" t="s">
        <v>756</v>
      </c>
      <c r="D137" s="301" t="s">
        <v>290</v>
      </c>
      <c r="E137" s="301" t="s">
        <v>290</v>
      </c>
      <c r="F137" s="301" t="s">
        <v>290</v>
      </c>
      <c r="G137" s="304" t="s">
        <v>290</v>
      </c>
      <c r="H137" s="336"/>
    </row>
    <row r="138" spans="1:8" s="294" customFormat="1" x14ac:dyDescent="0.25">
      <c r="A138" s="338" t="s">
        <v>822</v>
      </c>
      <c r="B138" s="285" t="s">
        <v>828</v>
      </c>
      <c r="C138" s="339" t="s">
        <v>756</v>
      </c>
      <c r="D138" s="301">
        <v>1.2277999599893827</v>
      </c>
      <c r="E138" s="301">
        <v>0</v>
      </c>
      <c r="F138" s="301">
        <f t="shared" si="2"/>
        <v>-1.2277999599893827</v>
      </c>
      <c r="G138" s="304">
        <f t="shared" si="3"/>
        <v>-1</v>
      </c>
      <c r="H138" s="336"/>
    </row>
    <row r="139" spans="1:8" s="294" customFormat="1" x14ac:dyDescent="0.2">
      <c r="A139" s="338" t="s">
        <v>31</v>
      </c>
      <c r="B139" s="293" t="s">
        <v>1095</v>
      </c>
      <c r="C139" s="339" t="s">
        <v>756</v>
      </c>
      <c r="D139" s="301">
        <v>-1194.1153465361517</v>
      </c>
      <c r="E139" s="314">
        <f>E109-E124</f>
        <v>-1624.6422003796499</v>
      </c>
      <c r="F139" s="301">
        <f t="shared" si="2"/>
        <v>-430.5268538434982</v>
      </c>
      <c r="G139" s="304">
        <f t="shared" si="3"/>
        <v>0.36054042441741957</v>
      </c>
      <c r="H139" s="336"/>
    </row>
    <row r="140" spans="1:8" s="294" customFormat="1" ht="15.75" customHeight="1" outlineLevel="1" x14ac:dyDescent="0.25">
      <c r="A140" s="338" t="s">
        <v>49</v>
      </c>
      <c r="B140" s="282" t="s">
        <v>1031</v>
      </c>
      <c r="C140" s="339" t="s">
        <v>756</v>
      </c>
      <c r="D140" s="301" t="s">
        <v>290</v>
      </c>
      <c r="E140" s="301"/>
      <c r="F140" s="301" t="s">
        <v>290</v>
      </c>
      <c r="G140" s="304" t="s">
        <v>290</v>
      </c>
      <c r="H140" s="336"/>
    </row>
    <row r="141" spans="1:8" s="294" customFormat="1" ht="31.5" customHeight="1" outlineLevel="1" x14ac:dyDescent="0.25">
      <c r="A141" s="338" t="s">
        <v>911</v>
      </c>
      <c r="B141" s="141" t="s">
        <v>909</v>
      </c>
      <c r="C141" s="339" t="s">
        <v>756</v>
      </c>
      <c r="D141" s="301" t="s">
        <v>290</v>
      </c>
      <c r="E141" s="301"/>
      <c r="F141" s="301" t="s">
        <v>290</v>
      </c>
      <c r="G141" s="304" t="s">
        <v>290</v>
      </c>
      <c r="H141" s="336"/>
    </row>
    <row r="142" spans="1:8" s="294" customFormat="1" ht="31.5" customHeight="1" outlineLevel="1" x14ac:dyDescent="0.25">
      <c r="A142" s="338" t="s">
        <v>912</v>
      </c>
      <c r="B142" s="141" t="s">
        <v>910</v>
      </c>
      <c r="C142" s="339" t="s">
        <v>756</v>
      </c>
      <c r="D142" s="301" t="s">
        <v>290</v>
      </c>
      <c r="E142" s="301"/>
      <c r="F142" s="301" t="s">
        <v>290</v>
      </c>
      <c r="G142" s="304" t="s">
        <v>290</v>
      </c>
      <c r="H142" s="336"/>
    </row>
    <row r="143" spans="1:8" s="294" customFormat="1" ht="31.5" customHeight="1" outlineLevel="1" x14ac:dyDescent="0.25">
      <c r="A143" s="338" t="s">
        <v>1006</v>
      </c>
      <c r="B143" s="141" t="s">
        <v>895</v>
      </c>
      <c r="C143" s="339" t="s">
        <v>756</v>
      </c>
      <c r="D143" s="301" t="s">
        <v>290</v>
      </c>
      <c r="E143" s="301"/>
      <c r="F143" s="301" t="s">
        <v>290</v>
      </c>
      <c r="G143" s="304" t="s">
        <v>290</v>
      </c>
      <c r="H143" s="336"/>
    </row>
    <row r="144" spans="1:8" s="294" customFormat="1" ht="15.75" customHeight="1" outlineLevel="1" x14ac:dyDescent="0.25">
      <c r="A144" s="338" t="s">
        <v>50</v>
      </c>
      <c r="B144" s="282" t="s">
        <v>1070</v>
      </c>
      <c r="C144" s="339" t="s">
        <v>756</v>
      </c>
      <c r="D144" s="301" t="s">
        <v>290</v>
      </c>
      <c r="E144" s="301"/>
      <c r="F144" s="301" t="s">
        <v>290</v>
      </c>
      <c r="G144" s="304" t="s">
        <v>290</v>
      </c>
      <c r="H144" s="336"/>
    </row>
    <row r="145" spans="1:8" s="294" customFormat="1" x14ac:dyDescent="0.25">
      <c r="A145" s="338" t="s">
        <v>771</v>
      </c>
      <c r="B145" s="282" t="s">
        <v>955</v>
      </c>
      <c r="C145" s="339" t="s">
        <v>756</v>
      </c>
      <c r="D145" s="301">
        <v>-704.74155630718519</v>
      </c>
      <c r="E145" s="301">
        <f>E115-E130</f>
        <v>-513.29046547534949</v>
      </c>
      <c r="F145" s="301">
        <f t="shared" si="2"/>
        <v>191.4510908318357</v>
      </c>
      <c r="G145" s="304">
        <f t="shared" si="3"/>
        <v>-0.27166141845676167</v>
      </c>
      <c r="H145" s="336"/>
    </row>
    <row r="146" spans="1:8" s="294" customFormat="1" ht="15.75" customHeight="1" outlineLevel="1" x14ac:dyDescent="0.25">
      <c r="A146" s="338" t="s">
        <v>772</v>
      </c>
      <c r="B146" s="282" t="s">
        <v>1071</v>
      </c>
      <c r="C146" s="339" t="s">
        <v>756</v>
      </c>
      <c r="D146" s="301" t="s">
        <v>290</v>
      </c>
      <c r="E146" s="301" t="s">
        <v>290</v>
      </c>
      <c r="F146" s="301" t="s">
        <v>290</v>
      </c>
      <c r="G146" s="304" t="s">
        <v>290</v>
      </c>
      <c r="H146" s="336"/>
    </row>
    <row r="147" spans="1:8" s="294" customFormat="1" x14ac:dyDescent="0.25">
      <c r="A147" s="338" t="s">
        <v>773</v>
      </c>
      <c r="B147" s="283" t="s">
        <v>956</v>
      </c>
      <c r="C147" s="339" t="s">
        <v>756</v>
      </c>
      <c r="D147" s="301">
        <v>532.93262119638621</v>
      </c>
      <c r="E147" s="301">
        <f>E117-E132</f>
        <v>-298.30419236206217</v>
      </c>
      <c r="F147" s="301">
        <f t="shared" si="2"/>
        <v>-831.23681355844838</v>
      </c>
      <c r="G147" s="304">
        <f t="shared" si="3"/>
        <v>-1.5597409137620359</v>
      </c>
      <c r="H147" s="336"/>
    </row>
    <row r="148" spans="1:8" s="294" customFormat="1" x14ac:dyDescent="0.25">
      <c r="A148" s="338" t="s">
        <v>774</v>
      </c>
      <c r="B148" s="282" t="s">
        <v>957</v>
      </c>
      <c r="C148" s="339" t="s">
        <v>756</v>
      </c>
      <c r="D148" s="301">
        <v>-1027.2176112653099</v>
      </c>
      <c r="E148" s="301">
        <f>E118-E133</f>
        <v>-796.5310522472389</v>
      </c>
      <c r="F148" s="301">
        <f t="shared" si="2"/>
        <v>230.68655901807097</v>
      </c>
      <c r="G148" s="304">
        <f t="shared" si="3"/>
        <v>-0.22457418612003258</v>
      </c>
      <c r="H148" s="336"/>
    </row>
    <row r="149" spans="1:8" s="294" customFormat="1" ht="15.75" customHeight="1" outlineLevel="1" x14ac:dyDescent="0.25">
      <c r="A149" s="338" t="s">
        <v>775</v>
      </c>
      <c r="B149" s="282" t="s">
        <v>1078</v>
      </c>
      <c r="C149" s="339" t="s">
        <v>756</v>
      </c>
      <c r="D149" s="301" t="s">
        <v>290</v>
      </c>
      <c r="E149" s="301" t="s">
        <v>290</v>
      </c>
      <c r="F149" s="301" t="s">
        <v>290</v>
      </c>
      <c r="G149" s="304" t="s">
        <v>290</v>
      </c>
      <c r="H149" s="336"/>
    </row>
    <row r="150" spans="1:8" s="294" customFormat="1" ht="31.5" customHeight="1" outlineLevel="1" x14ac:dyDescent="0.25">
      <c r="A150" s="338" t="s">
        <v>776</v>
      </c>
      <c r="B150" s="283" t="s">
        <v>826</v>
      </c>
      <c r="C150" s="339" t="s">
        <v>756</v>
      </c>
      <c r="D150" s="301" t="s">
        <v>290</v>
      </c>
      <c r="E150" s="301" t="s">
        <v>290</v>
      </c>
      <c r="F150" s="301" t="s">
        <v>290</v>
      </c>
      <c r="G150" s="304" t="s">
        <v>290</v>
      </c>
      <c r="H150" s="336"/>
    </row>
    <row r="151" spans="1:8" s="294" customFormat="1" ht="15.75" customHeight="1" outlineLevel="1" x14ac:dyDescent="0.25">
      <c r="A151" s="338" t="s">
        <v>1007</v>
      </c>
      <c r="B151" s="284" t="s">
        <v>650</v>
      </c>
      <c r="C151" s="339" t="s">
        <v>756</v>
      </c>
      <c r="D151" s="301" t="s">
        <v>290</v>
      </c>
      <c r="E151" s="301" t="s">
        <v>290</v>
      </c>
      <c r="F151" s="301" t="s">
        <v>290</v>
      </c>
      <c r="G151" s="304" t="s">
        <v>290</v>
      </c>
      <c r="H151" s="336"/>
    </row>
    <row r="152" spans="1:8" s="294" customFormat="1" ht="15.75" customHeight="1" outlineLevel="1" x14ac:dyDescent="0.25">
      <c r="A152" s="338" t="s">
        <v>1008</v>
      </c>
      <c r="B152" s="284" t="s">
        <v>638</v>
      </c>
      <c r="C152" s="339" t="s">
        <v>756</v>
      </c>
      <c r="D152" s="301" t="s">
        <v>290</v>
      </c>
      <c r="E152" s="301" t="s">
        <v>290</v>
      </c>
      <c r="F152" s="301" t="s">
        <v>290</v>
      </c>
      <c r="G152" s="304" t="s">
        <v>290</v>
      </c>
      <c r="H152" s="336"/>
    </row>
    <row r="153" spans="1:8" s="294" customFormat="1" x14ac:dyDescent="0.25">
      <c r="A153" s="338" t="s">
        <v>777</v>
      </c>
      <c r="B153" s="282" t="s">
        <v>958</v>
      </c>
      <c r="C153" s="339" t="s">
        <v>756</v>
      </c>
      <c r="D153" s="301">
        <v>4.9111998399575292</v>
      </c>
      <c r="E153" s="301">
        <f>E123-E138</f>
        <v>-16.516490294999997</v>
      </c>
      <c r="F153" s="301">
        <f t="shared" si="2"/>
        <v>-21.427690134957526</v>
      </c>
      <c r="G153" s="304">
        <f t="shared" si="3"/>
        <v>-4.3630254995167999</v>
      </c>
      <c r="H153" s="336"/>
    </row>
    <row r="154" spans="1:8" s="294" customFormat="1" x14ac:dyDescent="0.25">
      <c r="A154" s="338" t="s">
        <v>32</v>
      </c>
      <c r="B154" s="293" t="s">
        <v>11</v>
      </c>
      <c r="C154" s="339" t="s">
        <v>756</v>
      </c>
      <c r="D154" s="301">
        <v>0</v>
      </c>
      <c r="E154" s="301">
        <v>0</v>
      </c>
      <c r="F154" s="301">
        <f t="shared" si="2"/>
        <v>0</v>
      </c>
      <c r="G154" s="304">
        <f t="shared" si="3"/>
        <v>0</v>
      </c>
      <c r="H154" s="336"/>
    </row>
    <row r="155" spans="1:8" s="294" customFormat="1" x14ac:dyDescent="0.25">
      <c r="A155" s="338" t="s">
        <v>52</v>
      </c>
      <c r="B155" s="285" t="s">
        <v>831</v>
      </c>
      <c r="C155" s="339" t="s">
        <v>756</v>
      </c>
      <c r="D155" s="301">
        <v>0</v>
      </c>
      <c r="E155" s="301">
        <v>0</v>
      </c>
      <c r="F155" s="301">
        <f t="shared" si="2"/>
        <v>0</v>
      </c>
      <c r="G155" s="304">
        <f t="shared" si="3"/>
        <v>0</v>
      </c>
      <c r="H155" s="336"/>
    </row>
    <row r="156" spans="1:8" s="294" customFormat="1" x14ac:dyDescent="0.25">
      <c r="A156" s="338" t="s">
        <v>53</v>
      </c>
      <c r="B156" s="285" t="s">
        <v>13</v>
      </c>
      <c r="C156" s="339" t="s">
        <v>756</v>
      </c>
      <c r="D156" s="301">
        <v>0</v>
      </c>
      <c r="E156" s="301">
        <v>0</v>
      </c>
      <c r="F156" s="301">
        <f t="shared" si="2"/>
        <v>0</v>
      </c>
      <c r="G156" s="304">
        <f t="shared" si="3"/>
        <v>0</v>
      </c>
      <c r="H156" s="336"/>
    </row>
    <row r="157" spans="1:8" s="294" customFormat="1" x14ac:dyDescent="0.25">
      <c r="A157" s="338" t="s">
        <v>65</v>
      </c>
      <c r="B157" s="285" t="s">
        <v>14</v>
      </c>
      <c r="C157" s="339" t="s">
        <v>756</v>
      </c>
      <c r="D157" s="301">
        <v>0</v>
      </c>
      <c r="E157" s="301">
        <v>0</v>
      </c>
      <c r="F157" s="301">
        <f t="shared" si="2"/>
        <v>0</v>
      </c>
      <c r="G157" s="304">
        <f>IFERROR(F157/D157,0)</f>
        <v>0</v>
      </c>
      <c r="H157" s="336"/>
    </row>
    <row r="158" spans="1:8" s="294" customFormat="1" ht="18" customHeight="1" x14ac:dyDescent="0.25">
      <c r="A158" s="338" t="s">
        <v>66</v>
      </c>
      <c r="B158" s="285" t="s">
        <v>832</v>
      </c>
      <c r="C158" s="339" t="s">
        <v>756</v>
      </c>
      <c r="D158" s="301">
        <v>0</v>
      </c>
      <c r="E158" s="301">
        <v>0</v>
      </c>
      <c r="F158" s="301">
        <f t="shared" ref="F158:F164" si="4">E158-D158</f>
        <v>0</v>
      </c>
      <c r="G158" s="304">
        <f>IFERROR(F158/D158,0)</f>
        <v>0</v>
      </c>
      <c r="H158" s="336"/>
    </row>
    <row r="159" spans="1:8" s="294" customFormat="1" ht="18" customHeight="1" x14ac:dyDescent="0.25">
      <c r="A159" s="338" t="s">
        <v>536</v>
      </c>
      <c r="B159" s="293" t="s">
        <v>875</v>
      </c>
      <c r="C159" s="339" t="s">
        <v>290</v>
      </c>
      <c r="D159" s="301">
        <v>0</v>
      </c>
      <c r="E159" s="301">
        <v>0</v>
      </c>
      <c r="F159" s="301">
        <v>0</v>
      </c>
      <c r="G159" s="301">
        <v>0</v>
      </c>
      <c r="H159" s="336"/>
    </row>
    <row r="160" spans="1:8" s="294" customFormat="1" ht="37.5" customHeight="1" x14ac:dyDescent="0.25">
      <c r="A160" s="338" t="s">
        <v>537</v>
      </c>
      <c r="B160" s="285" t="s">
        <v>1089</v>
      </c>
      <c r="C160" s="339" t="s">
        <v>756</v>
      </c>
      <c r="D160" s="301">
        <v>-408.48513517145273</v>
      </c>
      <c r="E160" s="301">
        <f>E109+E105+E69</f>
        <v>-1088.54712691545</v>
      </c>
      <c r="F160" s="301">
        <f t="shared" si="4"/>
        <v>-680.06199174399728</v>
      </c>
      <c r="G160" s="304">
        <f>IFERROR(F160/D160,0)</f>
        <v>1.6648390190711739</v>
      </c>
      <c r="H160" s="336"/>
    </row>
    <row r="161" spans="1:8" s="294" customFormat="1" ht="18" customHeight="1" x14ac:dyDescent="0.25">
      <c r="A161" s="338" t="s">
        <v>538</v>
      </c>
      <c r="B161" s="285" t="s">
        <v>1041</v>
      </c>
      <c r="C161" s="339" t="s">
        <v>756</v>
      </c>
      <c r="D161" s="301">
        <v>1016.035559479354</v>
      </c>
      <c r="E161" s="301">
        <v>641.50299999999993</v>
      </c>
      <c r="F161" s="301">
        <f t="shared" si="4"/>
        <v>-374.53255947935406</v>
      </c>
      <c r="G161" s="304">
        <f>IFERROR(F161/D161,0)</f>
        <v>-0.36862150737251298</v>
      </c>
      <c r="H161" s="336"/>
    </row>
    <row r="162" spans="1:8" s="294" customFormat="1" ht="18" customHeight="1" x14ac:dyDescent="0.25">
      <c r="A162" s="338" t="s">
        <v>940</v>
      </c>
      <c r="B162" s="141" t="s">
        <v>963</v>
      </c>
      <c r="C162" s="339" t="s">
        <v>756</v>
      </c>
      <c r="D162" s="301">
        <v>1016.035559479354</v>
      </c>
      <c r="E162" s="301">
        <v>177.387</v>
      </c>
      <c r="F162" s="301">
        <f t="shared" si="4"/>
        <v>-838.64855947935393</v>
      </c>
      <c r="G162" s="304">
        <f>IFERROR(F162/D162,0)</f>
        <v>-0.82541260653229664</v>
      </c>
      <c r="H162" s="336"/>
    </row>
    <row r="163" spans="1:8" s="294" customFormat="1" ht="18" customHeight="1" x14ac:dyDescent="0.25">
      <c r="A163" s="338" t="s">
        <v>643</v>
      </c>
      <c r="B163" s="285" t="s">
        <v>1096</v>
      </c>
      <c r="C163" s="339" t="s">
        <v>756</v>
      </c>
      <c r="D163" s="301">
        <v>133.03696313578078</v>
      </c>
      <c r="E163" s="301">
        <v>930.93100000000004</v>
      </c>
      <c r="F163" s="301">
        <f t="shared" si="4"/>
        <v>797.89403686421929</v>
      </c>
      <c r="G163" s="304">
        <f>IFERROR(F163/D163,0)</f>
        <v>5.9975364594715614</v>
      </c>
      <c r="H163" s="336"/>
    </row>
    <row r="164" spans="1:8" s="294" customFormat="1" ht="18" customHeight="1" x14ac:dyDescent="0.25">
      <c r="A164" s="338" t="s">
        <v>941</v>
      </c>
      <c r="B164" s="141" t="s">
        <v>964</v>
      </c>
      <c r="C164" s="339" t="s">
        <v>756</v>
      </c>
      <c r="D164" s="301">
        <v>133.03696313578078</v>
      </c>
      <c r="E164" s="301">
        <v>180.23500000000001</v>
      </c>
      <c r="F164" s="301">
        <f t="shared" si="4"/>
        <v>47.198036864219233</v>
      </c>
      <c r="G164" s="304">
        <f>IFERROR(F164/D164,0)</f>
        <v>0.35477385947278245</v>
      </c>
      <c r="H164" s="336"/>
    </row>
    <row r="165" spans="1:8" s="294" customFormat="1" ht="31.5" x14ac:dyDescent="0.25">
      <c r="A165" s="338" t="s">
        <v>644</v>
      </c>
      <c r="B165" s="285" t="s">
        <v>1097</v>
      </c>
      <c r="C165" s="339" t="s">
        <v>290</v>
      </c>
      <c r="D165" s="301">
        <f>D163/D160</f>
        <v>-0.3256837316245092</v>
      </c>
      <c r="E165" s="301">
        <f>E163/E160</f>
        <v>-0.85520504990713886</v>
      </c>
      <c r="F165" s="301" t="s">
        <v>290</v>
      </c>
      <c r="G165" s="304" t="s">
        <v>290</v>
      </c>
      <c r="H165" s="336"/>
    </row>
    <row r="166" spans="1:8" s="294" customFormat="1" ht="18.75" x14ac:dyDescent="0.25">
      <c r="A166" s="337" t="s">
        <v>535</v>
      </c>
      <c r="B166" s="337"/>
      <c r="C166" s="337"/>
      <c r="D166" s="337"/>
      <c r="E166" s="337"/>
      <c r="F166" s="337"/>
      <c r="G166" s="337"/>
      <c r="H166" s="336"/>
    </row>
    <row r="167" spans="1:8" s="294" customFormat="1" ht="31.5" customHeight="1" x14ac:dyDescent="0.25">
      <c r="A167" s="338" t="s">
        <v>539</v>
      </c>
      <c r="B167" s="293" t="s">
        <v>1042</v>
      </c>
      <c r="C167" s="339" t="s">
        <v>756</v>
      </c>
      <c r="D167" s="301">
        <v>5822.2965004190555</v>
      </c>
      <c r="E167" s="301">
        <v>5247.3731906700004</v>
      </c>
      <c r="F167" s="301">
        <f t="shared" ref="F167:F230" si="5">E167-D167</f>
        <v>-574.92330974905508</v>
      </c>
      <c r="G167" s="304">
        <f t="shared" ref="G167:G219" si="6">IFERROR(F167/D167,0)</f>
        <v>-9.8745110234024561E-2</v>
      </c>
      <c r="H167" s="336"/>
    </row>
    <row r="168" spans="1:8" s="294" customFormat="1" ht="15.75" customHeight="1" outlineLevel="1" x14ac:dyDescent="0.25">
      <c r="A168" s="338" t="s">
        <v>540</v>
      </c>
      <c r="B168" s="282" t="s">
        <v>1031</v>
      </c>
      <c r="C168" s="339" t="s">
        <v>756</v>
      </c>
      <c r="D168" s="301" t="s">
        <v>290</v>
      </c>
      <c r="E168" s="301" t="s">
        <v>290</v>
      </c>
      <c r="F168" s="301" t="s">
        <v>290</v>
      </c>
      <c r="G168" s="304" t="s">
        <v>290</v>
      </c>
      <c r="H168" s="336"/>
    </row>
    <row r="169" spans="1:8" s="294" customFormat="1" ht="31.5" customHeight="1" outlineLevel="1" x14ac:dyDescent="0.25">
      <c r="A169" s="338" t="s">
        <v>898</v>
      </c>
      <c r="B169" s="141" t="s">
        <v>909</v>
      </c>
      <c r="C169" s="339" t="s">
        <v>756</v>
      </c>
      <c r="D169" s="301" t="s">
        <v>290</v>
      </c>
      <c r="E169" s="301" t="s">
        <v>290</v>
      </c>
      <c r="F169" s="301" t="s">
        <v>290</v>
      </c>
      <c r="G169" s="304" t="s">
        <v>290</v>
      </c>
      <c r="H169" s="336"/>
    </row>
    <row r="170" spans="1:8" s="294" customFormat="1" ht="31.5" customHeight="1" outlineLevel="1" x14ac:dyDescent="0.25">
      <c r="A170" s="338" t="s">
        <v>899</v>
      </c>
      <c r="B170" s="141" t="s">
        <v>910</v>
      </c>
      <c r="C170" s="339" t="s">
        <v>756</v>
      </c>
      <c r="D170" s="301" t="s">
        <v>290</v>
      </c>
      <c r="E170" s="301" t="s">
        <v>290</v>
      </c>
      <c r="F170" s="301" t="s">
        <v>290</v>
      </c>
      <c r="G170" s="304" t="s">
        <v>290</v>
      </c>
      <c r="H170" s="336"/>
    </row>
    <row r="171" spans="1:8" s="294" customFormat="1" ht="31.5" customHeight="1" outlineLevel="1" x14ac:dyDescent="0.25">
      <c r="A171" s="338" t="s">
        <v>1009</v>
      </c>
      <c r="B171" s="141" t="s">
        <v>895</v>
      </c>
      <c r="C171" s="339" t="s">
        <v>756</v>
      </c>
      <c r="D171" s="301" t="s">
        <v>290</v>
      </c>
      <c r="E171" s="301" t="s">
        <v>290</v>
      </c>
      <c r="F171" s="301" t="s">
        <v>290</v>
      </c>
      <c r="G171" s="304" t="s">
        <v>290</v>
      </c>
      <c r="H171" s="336"/>
    </row>
    <row r="172" spans="1:8" s="294" customFormat="1" ht="15.75" customHeight="1" outlineLevel="1" x14ac:dyDescent="0.25">
      <c r="A172" s="338" t="s">
        <v>541</v>
      </c>
      <c r="B172" s="282" t="s">
        <v>1070</v>
      </c>
      <c r="C172" s="339" t="s">
        <v>756</v>
      </c>
      <c r="D172" s="301" t="s">
        <v>290</v>
      </c>
      <c r="E172" s="301" t="s">
        <v>290</v>
      </c>
      <c r="F172" s="301" t="s">
        <v>290</v>
      </c>
      <c r="G172" s="304" t="s">
        <v>290</v>
      </c>
      <c r="H172" s="336"/>
    </row>
    <row r="173" spans="1:8" s="294" customFormat="1" x14ac:dyDescent="0.25">
      <c r="A173" s="338" t="s">
        <v>655</v>
      </c>
      <c r="B173" s="282" t="s">
        <v>955</v>
      </c>
      <c r="C173" s="339" t="s">
        <v>756</v>
      </c>
      <c r="D173" s="301">
        <v>48.41231367000001</v>
      </c>
      <c r="E173" s="301">
        <v>36.86961187</v>
      </c>
      <c r="F173" s="301">
        <f t="shared" si="5"/>
        <v>-11.54270180000001</v>
      </c>
      <c r="G173" s="304">
        <f t="shared" si="6"/>
        <v>-0.23842491558408527</v>
      </c>
      <c r="H173" s="336"/>
    </row>
    <row r="174" spans="1:8" s="294" customFormat="1" ht="15.75" customHeight="1" outlineLevel="1" x14ac:dyDescent="0.25">
      <c r="A174" s="338" t="s">
        <v>778</v>
      </c>
      <c r="B174" s="282" t="s">
        <v>1071</v>
      </c>
      <c r="C174" s="339" t="s">
        <v>756</v>
      </c>
      <c r="D174" s="301" t="s">
        <v>290</v>
      </c>
      <c r="E174" s="301" t="s">
        <v>290</v>
      </c>
      <c r="F174" s="301" t="s">
        <v>290</v>
      </c>
      <c r="G174" s="304" t="s">
        <v>290</v>
      </c>
      <c r="H174" s="336"/>
    </row>
    <row r="175" spans="1:8" s="294" customFormat="1" x14ac:dyDescent="0.25">
      <c r="A175" s="338" t="s">
        <v>779</v>
      </c>
      <c r="B175" s="282" t="s">
        <v>956</v>
      </c>
      <c r="C175" s="339" t="s">
        <v>756</v>
      </c>
      <c r="D175" s="301">
        <v>178.80622240926624</v>
      </c>
      <c r="E175" s="301">
        <v>1034.7906025599998</v>
      </c>
      <c r="F175" s="301">
        <f t="shared" si="5"/>
        <v>855.98438015073361</v>
      </c>
      <c r="G175" s="304">
        <f t="shared" si="6"/>
        <v>4.7872180767372114</v>
      </c>
      <c r="H175" s="336"/>
    </row>
    <row r="176" spans="1:8" s="294" customFormat="1" x14ac:dyDescent="0.25">
      <c r="A176" s="338" t="s">
        <v>780</v>
      </c>
      <c r="B176" s="282" t="s">
        <v>957</v>
      </c>
      <c r="C176" s="339" t="s">
        <v>756</v>
      </c>
      <c r="D176" s="301">
        <v>5546.6615767797894</v>
      </c>
      <c r="E176" s="301">
        <v>4120.54482697</v>
      </c>
      <c r="F176" s="301">
        <f t="shared" si="5"/>
        <v>-1426.1167498097893</v>
      </c>
      <c r="G176" s="304">
        <f t="shared" si="6"/>
        <v>-0.25711263073629709</v>
      </c>
      <c r="H176" s="336"/>
    </row>
    <row r="177" spans="1:8" s="294" customFormat="1" ht="15.75" customHeight="1" outlineLevel="1" x14ac:dyDescent="0.25">
      <c r="A177" s="338" t="s">
        <v>781</v>
      </c>
      <c r="B177" s="282" t="s">
        <v>1078</v>
      </c>
      <c r="C177" s="339" t="s">
        <v>756</v>
      </c>
      <c r="D177" s="301" t="s">
        <v>290</v>
      </c>
      <c r="E177" s="301" t="s">
        <v>290</v>
      </c>
      <c r="F177" s="301" t="s">
        <v>290</v>
      </c>
      <c r="G177" s="304" t="s">
        <v>290</v>
      </c>
      <c r="H177" s="336"/>
    </row>
    <row r="178" spans="1:8" s="294" customFormat="1" ht="31.5" customHeight="1" outlineLevel="1" x14ac:dyDescent="0.25">
      <c r="A178" s="338" t="s">
        <v>782</v>
      </c>
      <c r="B178" s="283" t="s">
        <v>826</v>
      </c>
      <c r="C178" s="339" t="s">
        <v>756</v>
      </c>
      <c r="D178" s="301" t="s">
        <v>290</v>
      </c>
      <c r="E178" s="301" t="s">
        <v>290</v>
      </c>
      <c r="F178" s="301" t="s">
        <v>290</v>
      </c>
      <c r="G178" s="304" t="s">
        <v>290</v>
      </c>
      <c r="H178" s="336"/>
    </row>
    <row r="179" spans="1:8" s="294" customFormat="1" ht="15.75" customHeight="1" outlineLevel="1" x14ac:dyDescent="0.25">
      <c r="A179" s="338" t="s">
        <v>1010</v>
      </c>
      <c r="B179" s="284" t="s">
        <v>650</v>
      </c>
      <c r="C179" s="339" t="s">
        <v>756</v>
      </c>
      <c r="D179" s="301" t="s">
        <v>290</v>
      </c>
      <c r="E179" s="301" t="s">
        <v>290</v>
      </c>
      <c r="F179" s="301" t="s">
        <v>290</v>
      </c>
      <c r="G179" s="304" t="s">
        <v>290</v>
      </c>
      <c r="H179" s="336"/>
    </row>
    <row r="180" spans="1:8" s="294" customFormat="1" ht="15.75" customHeight="1" outlineLevel="1" x14ac:dyDescent="0.25">
      <c r="A180" s="338" t="s">
        <v>1011</v>
      </c>
      <c r="B180" s="284" t="s">
        <v>638</v>
      </c>
      <c r="C180" s="339" t="s">
        <v>756</v>
      </c>
      <c r="D180" s="301" t="s">
        <v>290</v>
      </c>
      <c r="E180" s="301" t="s">
        <v>290</v>
      </c>
      <c r="F180" s="301" t="s">
        <v>290</v>
      </c>
      <c r="G180" s="304" t="s">
        <v>290</v>
      </c>
      <c r="H180" s="336"/>
    </row>
    <row r="181" spans="1:8" s="294" customFormat="1" ht="31.5" customHeight="1" outlineLevel="1" x14ac:dyDescent="0.25">
      <c r="A181" s="338" t="s">
        <v>783</v>
      </c>
      <c r="B181" s="285" t="s">
        <v>1043</v>
      </c>
      <c r="C181" s="339" t="s">
        <v>756</v>
      </c>
      <c r="D181" s="301" t="s">
        <v>290</v>
      </c>
      <c r="E181" s="301" t="s">
        <v>290</v>
      </c>
      <c r="F181" s="301" t="s">
        <v>290</v>
      </c>
      <c r="G181" s="304" t="s">
        <v>290</v>
      </c>
      <c r="H181" s="336"/>
    </row>
    <row r="182" spans="1:8" s="294" customFormat="1" ht="15.75" customHeight="1" outlineLevel="1" x14ac:dyDescent="0.25">
      <c r="A182" s="338" t="s">
        <v>900</v>
      </c>
      <c r="B182" s="141" t="s">
        <v>938</v>
      </c>
      <c r="C182" s="339" t="s">
        <v>756</v>
      </c>
      <c r="D182" s="301" t="s">
        <v>290</v>
      </c>
      <c r="E182" s="301" t="s">
        <v>290</v>
      </c>
      <c r="F182" s="301" t="s">
        <v>290</v>
      </c>
      <c r="G182" s="304" t="s">
        <v>290</v>
      </c>
      <c r="H182" s="336"/>
    </row>
    <row r="183" spans="1:8" s="294" customFormat="1" ht="31.5" customHeight="1" outlineLevel="1" x14ac:dyDescent="0.25">
      <c r="A183" s="338" t="s">
        <v>901</v>
      </c>
      <c r="B183" s="141" t="s">
        <v>939</v>
      </c>
      <c r="C183" s="339" t="s">
        <v>756</v>
      </c>
      <c r="D183" s="301" t="s">
        <v>290</v>
      </c>
      <c r="E183" s="301" t="s">
        <v>290</v>
      </c>
      <c r="F183" s="301" t="s">
        <v>290</v>
      </c>
      <c r="G183" s="304" t="s">
        <v>290</v>
      </c>
      <c r="H183" s="336"/>
    </row>
    <row r="184" spans="1:8" s="294" customFormat="1" x14ac:dyDescent="0.25">
      <c r="A184" s="338" t="s">
        <v>784</v>
      </c>
      <c r="B184" s="282" t="s">
        <v>958</v>
      </c>
      <c r="C184" s="339" t="s">
        <v>756</v>
      </c>
      <c r="D184" s="301">
        <v>48.416387560000004</v>
      </c>
      <c r="E184" s="301">
        <f>E167-E173-E175-E176</f>
        <v>55.168149270000868</v>
      </c>
      <c r="F184" s="301">
        <f t="shared" si="5"/>
        <v>6.7517617100008636</v>
      </c>
      <c r="G184" s="304">
        <f t="shared" si="6"/>
        <v>0.13945199239893194</v>
      </c>
      <c r="H184" s="336"/>
    </row>
    <row r="185" spans="1:8" s="294" customFormat="1" x14ac:dyDescent="0.25">
      <c r="A185" s="338" t="s">
        <v>542</v>
      </c>
      <c r="B185" s="293" t="s">
        <v>1044</v>
      </c>
      <c r="C185" s="339" t="s">
        <v>756</v>
      </c>
      <c r="D185" s="301">
        <v>6892.802367085209</v>
      </c>
      <c r="E185" s="301">
        <v>4436.7236811600005</v>
      </c>
      <c r="F185" s="301">
        <f t="shared" si="5"/>
        <v>-2456.0786859252084</v>
      </c>
      <c r="G185" s="304">
        <f t="shared" si="6"/>
        <v>-0.35632512802827127</v>
      </c>
      <c r="H185" s="336"/>
    </row>
    <row r="186" spans="1:8" s="294" customFormat="1" x14ac:dyDescent="0.25">
      <c r="A186" s="338" t="s">
        <v>543</v>
      </c>
      <c r="B186" s="285" t="s">
        <v>876</v>
      </c>
      <c r="C186" s="339" t="s">
        <v>756</v>
      </c>
      <c r="D186" s="301">
        <v>62.638006080000018</v>
      </c>
      <c r="E186" s="301">
        <v>62.309521000000004</v>
      </c>
      <c r="F186" s="301">
        <f t="shared" si="5"/>
        <v>-0.32848508000001431</v>
      </c>
      <c r="G186" s="304">
        <f t="shared" si="6"/>
        <v>-5.2441816168362649E-3</v>
      </c>
      <c r="H186" s="336"/>
    </row>
    <row r="187" spans="1:8" s="294" customFormat="1" x14ac:dyDescent="0.25">
      <c r="A187" s="338" t="s">
        <v>544</v>
      </c>
      <c r="B187" s="285" t="s">
        <v>1045</v>
      </c>
      <c r="C187" s="339" t="s">
        <v>756</v>
      </c>
      <c r="D187" s="301">
        <v>4541.8645361638155</v>
      </c>
      <c r="E187" s="301">
        <f>E188+E189+E190</f>
        <v>2515.8927482799995</v>
      </c>
      <c r="F187" s="301">
        <f t="shared" si="5"/>
        <v>-2025.971787883816</v>
      </c>
      <c r="G187" s="304">
        <f t="shared" si="6"/>
        <v>-0.44606609724978891</v>
      </c>
      <c r="H187" s="336"/>
    </row>
    <row r="188" spans="1:8" s="294" customFormat="1" x14ac:dyDescent="0.25">
      <c r="A188" s="338" t="s">
        <v>545</v>
      </c>
      <c r="B188" s="141" t="s">
        <v>645</v>
      </c>
      <c r="C188" s="339" t="s">
        <v>756</v>
      </c>
      <c r="D188" s="301">
        <v>4515.0808418218985</v>
      </c>
      <c r="E188" s="301">
        <v>2500.2770682799996</v>
      </c>
      <c r="F188" s="301">
        <f t="shared" si="5"/>
        <v>-2014.8037735418989</v>
      </c>
      <c r="G188" s="304">
        <f t="shared" si="6"/>
        <v>-0.4462386929773991</v>
      </c>
      <c r="H188" s="336"/>
    </row>
    <row r="189" spans="1:8" s="294" customFormat="1" x14ac:dyDescent="0.25">
      <c r="A189" s="338" t="s">
        <v>546</v>
      </c>
      <c r="B189" s="141" t="s">
        <v>877</v>
      </c>
      <c r="C189" s="339" t="s">
        <v>756</v>
      </c>
      <c r="D189" s="301">
        <v>26.783694341916693</v>
      </c>
      <c r="E189" s="301">
        <v>0</v>
      </c>
      <c r="F189" s="301">
        <f t="shared" si="5"/>
        <v>-26.783694341916693</v>
      </c>
      <c r="G189" s="304">
        <f t="shared" si="6"/>
        <v>-1</v>
      </c>
      <c r="H189" s="336"/>
    </row>
    <row r="190" spans="1:8" s="294" customFormat="1" x14ac:dyDescent="0.25">
      <c r="A190" s="338" t="s">
        <v>805</v>
      </c>
      <c r="B190" s="141" t="s">
        <v>806</v>
      </c>
      <c r="C190" s="339" t="s">
        <v>756</v>
      </c>
      <c r="D190" s="301">
        <v>0</v>
      </c>
      <c r="E190" s="301">
        <v>15.615680000000001</v>
      </c>
      <c r="F190" s="301">
        <f t="shared" si="5"/>
        <v>15.615680000000001</v>
      </c>
      <c r="G190" s="304">
        <f t="shared" si="6"/>
        <v>0</v>
      </c>
      <c r="H190" s="336"/>
    </row>
    <row r="191" spans="1:8" s="294" customFormat="1" ht="31.5" x14ac:dyDescent="0.25">
      <c r="A191" s="338" t="s">
        <v>547</v>
      </c>
      <c r="B191" s="285" t="s">
        <v>914</v>
      </c>
      <c r="C191" s="339" t="s">
        <v>756</v>
      </c>
      <c r="D191" s="301">
        <v>28.774727879800018</v>
      </c>
      <c r="E191" s="301">
        <v>12.6319</v>
      </c>
      <c r="F191" s="301">
        <f t="shared" si="5"/>
        <v>-16.142827879800016</v>
      </c>
      <c r="G191" s="304">
        <f t="shared" si="6"/>
        <v>-0.56100714304694954</v>
      </c>
      <c r="H191" s="336"/>
    </row>
    <row r="192" spans="1:8" s="294" customFormat="1" ht="31.5" x14ac:dyDescent="0.25">
      <c r="A192" s="338" t="s">
        <v>656</v>
      </c>
      <c r="B192" s="285" t="s">
        <v>1098</v>
      </c>
      <c r="C192" s="339" t="s">
        <v>756</v>
      </c>
      <c r="D192" s="301">
        <v>25.711388342722994</v>
      </c>
      <c r="E192" s="301">
        <v>65.586884319999996</v>
      </c>
      <c r="F192" s="301">
        <f t="shared" si="5"/>
        <v>39.875495977276998</v>
      </c>
      <c r="G192" s="304">
        <f t="shared" si="6"/>
        <v>1.5508884796788043</v>
      </c>
      <c r="H192" s="336"/>
    </row>
    <row r="193" spans="1:8" s="294" customFormat="1" x14ac:dyDescent="0.25">
      <c r="A193" s="338" t="s">
        <v>657</v>
      </c>
      <c r="B193" s="285" t="s">
        <v>1074</v>
      </c>
      <c r="C193" s="339" t="s">
        <v>756</v>
      </c>
      <c r="D193" s="301">
        <v>0</v>
      </c>
      <c r="E193" s="301">
        <v>0</v>
      </c>
      <c r="F193" s="301">
        <f t="shared" si="5"/>
        <v>0</v>
      </c>
      <c r="G193" s="304">
        <f t="shared" si="6"/>
        <v>0</v>
      </c>
      <c r="H193" s="336"/>
    </row>
    <row r="194" spans="1:8" s="294" customFormat="1" x14ac:dyDescent="0.25">
      <c r="A194" s="338" t="s">
        <v>658</v>
      </c>
      <c r="B194" s="285" t="s">
        <v>646</v>
      </c>
      <c r="C194" s="339" t="s">
        <v>756</v>
      </c>
      <c r="D194" s="301">
        <v>852.39440282960049</v>
      </c>
      <c r="E194" s="301">
        <v>660.58423100000005</v>
      </c>
      <c r="F194" s="301">
        <f t="shared" si="5"/>
        <v>-191.81017182960045</v>
      </c>
      <c r="G194" s="304">
        <f t="shared" si="6"/>
        <v>-0.22502514234357851</v>
      </c>
      <c r="H194" s="336"/>
    </row>
    <row r="195" spans="1:8" s="294" customFormat="1" x14ac:dyDescent="0.25">
      <c r="A195" s="338" t="s">
        <v>659</v>
      </c>
      <c r="B195" s="285" t="s">
        <v>833</v>
      </c>
      <c r="C195" s="339" t="s">
        <v>756</v>
      </c>
      <c r="D195" s="301">
        <v>259.2052999470875</v>
      </c>
      <c r="E195" s="301">
        <v>196.62390366000002</v>
      </c>
      <c r="F195" s="301">
        <f t="shared" si="5"/>
        <v>-62.581396287087472</v>
      </c>
      <c r="G195" s="304">
        <f t="shared" si="6"/>
        <v>-0.24143563538192481</v>
      </c>
      <c r="H195" s="336"/>
    </row>
    <row r="196" spans="1:8" s="294" customFormat="1" x14ac:dyDescent="0.25">
      <c r="A196" s="338" t="s">
        <v>798</v>
      </c>
      <c r="B196" s="285" t="s">
        <v>1046</v>
      </c>
      <c r="C196" s="339" t="s">
        <v>756</v>
      </c>
      <c r="D196" s="301">
        <v>302.46195333144141</v>
      </c>
      <c r="E196" s="301">
        <v>114.68119870000001</v>
      </c>
      <c r="F196" s="301">
        <f t="shared" si="5"/>
        <v>-187.7807546314414</v>
      </c>
      <c r="G196" s="304">
        <f t="shared" si="6"/>
        <v>-0.62084091094151272</v>
      </c>
      <c r="H196" s="336"/>
    </row>
    <row r="197" spans="1:8" s="294" customFormat="1" x14ac:dyDescent="0.25">
      <c r="A197" s="338" t="s">
        <v>808</v>
      </c>
      <c r="B197" s="141" t="s">
        <v>809</v>
      </c>
      <c r="C197" s="339" t="s">
        <v>756</v>
      </c>
      <c r="D197" s="301">
        <v>0</v>
      </c>
      <c r="E197" s="301">
        <v>0</v>
      </c>
      <c r="F197" s="301">
        <f t="shared" si="5"/>
        <v>0</v>
      </c>
      <c r="G197" s="304">
        <f t="shared" si="6"/>
        <v>0</v>
      </c>
      <c r="H197" s="336"/>
    </row>
    <row r="198" spans="1:8" s="294" customFormat="1" x14ac:dyDescent="0.25">
      <c r="A198" s="338" t="s">
        <v>807</v>
      </c>
      <c r="B198" s="285" t="s">
        <v>907</v>
      </c>
      <c r="C198" s="339" t="s">
        <v>756</v>
      </c>
      <c r="D198" s="301">
        <v>114.96472356191104</v>
      </c>
      <c r="E198" s="301">
        <v>90.63725866999998</v>
      </c>
      <c r="F198" s="301">
        <f t="shared" si="5"/>
        <v>-24.327464891911063</v>
      </c>
      <c r="G198" s="304">
        <f t="shared" si="6"/>
        <v>-0.21160808409903395</v>
      </c>
      <c r="H198" s="336"/>
    </row>
    <row r="199" spans="1:8" s="294" customFormat="1" x14ac:dyDescent="0.25">
      <c r="A199" s="338" t="s">
        <v>810</v>
      </c>
      <c r="B199" s="285" t="s">
        <v>908</v>
      </c>
      <c r="C199" s="339" t="s">
        <v>756</v>
      </c>
      <c r="D199" s="301">
        <v>2.8535939999999997</v>
      </c>
      <c r="E199" s="301">
        <v>2.0567614999999999</v>
      </c>
      <c r="F199" s="301">
        <f t="shared" si="5"/>
        <v>-0.79683249999999983</v>
      </c>
      <c r="G199" s="304">
        <f t="shared" si="6"/>
        <v>-0.27923821678907368</v>
      </c>
      <c r="H199" s="336"/>
    </row>
    <row r="200" spans="1:8" s="294" customFormat="1" x14ac:dyDescent="0.25">
      <c r="A200" s="338" t="s">
        <v>811</v>
      </c>
      <c r="B200" s="285" t="s">
        <v>813</v>
      </c>
      <c r="C200" s="339" t="s">
        <v>756</v>
      </c>
      <c r="D200" s="301">
        <v>106.0327618092</v>
      </c>
      <c r="E200" s="301">
        <v>22.72321002</v>
      </c>
      <c r="F200" s="301">
        <f t="shared" si="5"/>
        <v>-83.3095517892</v>
      </c>
      <c r="G200" s="304">
        <f t="shared" si="6"/>
        <v>-0.78569632977315884</v>
      </c>
      <c r="H200" s="336"/>
    </row>
    <row r="201" spans="1:8" s="294" customFormat="1" ht="31.5" x14ac:dyDescent="0.25">
      <c r="A201" s="338" t="s">
        <v>812</v>
      </c>
      <c r="B201" s="285" t="s">
        <v>1025</v>
      </c>
      <c r="C201" s="339" t="s">
        <v>756</v>
      </c>
      <c r="D201" s="301">
        <v>0</v>
      </c>
      <c r="E201" s="301">
        <v>0</v>
      </c>
      <c r="F201" s="301">
        <f t="shared" si="5"/>
        <v>0</v>
      </c>
      <c r="G201" s="304">
        <f t="shared" si="6"/>
        <v>0</v>
      </c>
      <c r="H201" s="336"/>
    </row>
    <row r="202" spans="1:8" s="294" customFormat="1" x14ac:dyDescent="0.25">
      <c r="A202" s="338" t="s">
        <v>834</v>
      </c>
      <c r="B202" s="285" t="s">
        <v>1099</v>
      </c>
      <c r="C202" s="339" t="s">
        <v>756</v>
      </c>
      <c r="D202" s="301">
        <v>595.90097313962985</v>
      </c>
      <c r="E202" s="301">
        <f>E185-E186-E187-E191-E192-E193-E194-E195-E196-E198-E199-E200-E201</f>
        <v>692.99606401000074</v>
      </c>
      <c r="F202" s="301">
        <f t="shared" si="5"/>
        <v>97.095090870370882</v>
      </c>
      <c r="G202" s="304">
        <f t="shared" si="6"/>
        <v>0.16293829889017455</v>
      </c>
      <c r="H202" s="336"/>
    </row>
    <row r="203" spans="1:8" s="294" customFormat="1" ht="26.25" customHeight="1" x14ac:dyDescent="0.25">
      <c r="A203" s="338" t="s">
        <v>548</v>
      </c>
      <c r="B203" s="293" t="s">
        <v>1047</v>
      </c>
      <c r="C203" s="339" t="s">
        <v>756</v>
      </c>
      <c r="D203" s="301">
        <v>0</v>
      </c>
      <c r="E203" s="301">
        <v>0</v>
      </c>
      <c r="F203" s="301">
        <f t="shared" si="5"/>
        <v>0</v>
      </c>
      <c r="G203" s="304">
        <f t="shared" si="6"/>
        <v>0</v>
      </c>
      <c r="H203" s="336"/>
    </row>
    <row r="204" spans="1:8" s="294" customFormat="1" x14ac:dyDescent="0.25">
      <c r="A204" s="338" t="s">
        <v>549</v>
      </c>
      <c r="B204" s="285" t="s">
        <v>46</v>
      </c>
      <c r="C204" s="339" t="s">
        <v>756</v>
      </c>
      <c r="D204" s="301">
        <v>0</v>
      </c>
      <c r="E204" s="301">
        <v>0</v>
      </c>
      <c r="F204" s="301">
        <f t="shared" si="5"/>
        <v>0</v>
      </c>
      <c r="G204" s="304">
        <f t="shared" si="6"/>
        <v>0</v>
      </c>
      <c r="H204" s="336"/>
    </row>
    <row r="205" spans="1:8" s="294" customFormat="1" x14ac:dyDescent="0.25">
      <c r="A205" s="338" t="s">
        <v>550</v>
      </c>
      <c r="B205" s="285" t="s">
        <v>71</v>
      </c>
      <c r="C205" s="339" t="s">
        <v>756</v>
      </c>
      <c r="D205" s="301">
        <v>0</v>
      </c>
      <c r="E205" s="301">
        <v>0</v>
      </c>
      <c r="F205" s="301">
        <f t="shared" si="5"/>
        <v>0</v>
      </c>
      <c r="G205" s="304">
        <f t="shared" si="6"/>
        <v>0</v>
      </c>
      <c r="H205" s="336"/>
    </row>
    <row r="206" spans="1:8" s="294" customFormat="1" ht="34.5" customHeight="1" x14ac:dyDescent="0.25">
      <c r="A206" s="338" t="s">
        <v>660</v>
      </c>
      <c r="B206" s="141" t="s">
        <v>1110</v>
      </c>
      <c r="C206" s="339" t="s">
        <v>756</v>
      </c>
      <c r="D206" s="301">
        <v>0</v>
      </c>
      <c r="E206" s="301">
        <v>0</v>
      </c>
      <c r="F206" s="301">
        <f t="shared" si="5"/>
        <v>0</v>
      </c>
      <c r="G206" s="304">
        <f t="shared" si="6"/>
        <v>0</v>
      </c>
      <c r="H206" s="336"/>
    </row>
    <row r="207" spans="1:8" s="294" customFormat="1" x14ac:dyDescent="0.25">
      <c r="A207" s="338" t="s">
        <v>661</v>
      </c>
      <c r="B207" s="286" t="s">
        <v>627</v>
      </c>
      <c r="C207" s="339" t="s">
        <v>756</v>
      </c>
      <c r="D207" s="301">
        <v>0</v>
      </c>
      <c r="E207" s="301">
        <v>0</v>
      </c>
      <c r="F207" s="301">
        <f t="shared" si="5"/>
        <v>0</v>
      </c>
      <c r="G207" s="304">
        <f t="shared" si="6"/>
        <v>0</v>
      </c>
      <c r="H207" s="336"/>
    </row>
    <row r="208" spans="1:8" s="294" customFormat="1" ht="15.75" customHeight="1" outlineLevel="1" x14ac:dyDescent="0.25">
      <c r="A208" s="338" t="s">
        <v>662</v>
      </c>
      <c r="B208" s="286" t="s">
        <v>746</v>
      </c>
      <c r="C208" s="339" t="s">
        <v>756</v>
      </c>
      <c r="D208" s="301" t="s">
        <v>290</v>
      </c>
      <c r="E208" s="301" t="s">
        <v>290</v>
      </c>
      <c r="F208" s="301" t="s">
        <v>290</v>
      </c>
      <c r="G208" s="304" t="s">
        <v>290</v>
      </c>
      <c r="H208" s="336"/>
    </row>
    <row r="209" spans="1:8" s="294" customFormat="1" x14ac:dyDescent="0.25">
      <c r="A209" s="338" t="s">
        <v>551</v>
      </c>
      <c r="B209" s="285" t="s">
        <v>1100</v>
      </c>
      <c r="C209" s="339" t="s">
        <v>756</v>
      </c>
      <c r="D209" s="301">
        <v>0</v>
      </c>
      <c r="E209" s="301">
        <f>E203-E204-E205</f>
        <v>0</v>
      </c>
      <c r="F209" s="301">
        <f t="shared" si="5"/>
        <v>0</v>
      </c>
      <c r="G209" s="304">
        <f t="shared" si="6"/>
        <v>0</v>
      </c>
      <c r="H209" s="336"/>
    </row>
    <row r="210" spans="1:8" s="294" customFormat="1" x14ac:dyDescent="0.25">
      <c r="A210" s="338" t="s">
        <v>553</v>
      </c>
      <c r="B210" s="293" t="s">
        <v>1048</v>
      </c>
      <c r="C210" s="339" t="s">
        <v>756</v>
      </c>
      <c r="D210" s="301">
        <v>325.15173776464252</v>
      </c>
      <c r="E210" s="301">
        <v>1075.0119805700001</v>
      </c>
      <c r="F210" s="301">
        <f t="shared" si="5"/>
        <v>749.86024280535753</v>
      </c>
      <c r="G210" s="304">
        <f t="shared" si="6"/>
        <v>2.3061855611183466</v>
      </c>
      <c r="H210" s="336"/>
    </row>
    <row r="211" spans="1:8" s="294" customFormat="1" x14ac:dyDescent="0.25">
      <c r="A211" s="338" t="s">
        <v>554</v>
      </c>
      <c r="B211" s="285" t="s">
        <v>1049</v>
      </c>
      <c r="C211" s="339" t="s">
        <v>756</v>
      </c>
      <c r="D211" s="301">
        <v>325.15173776464246</v>
      </c>
      <c r="E211" s="301">
        <v>1075.0119805700001</v>
      </c>
      <c r="F211" s="301">
        <f>E211-D211</f>
        <v>749.86024280535764</v>
      </c>
      <c r="G211" s="304">
        <f t="shared" si="6"/>
        <v>2.306185561118347</v>
      </c>
      <c r="H211" s="336"/>
    </row>
    <row r="212" spans="1:8" s="294" customFormat="1" x14ac:dyDescent="0.25">
      <c r="A212" s="338" t="s">
        <v>663</v>
      </c>
      <c r="B212" s="141" t="s">
        <v>878</v>
      </c>
      <c r="C212" s="339" t="s">
        <v>756</v>
      </c>
      <c r="D212" s="301">
        <v>90.117924349019702</v>
      </c>
      <c r="E212" s="301">
        <v>51.016497449999996</v>
      </c>
      <c r="F212" s="301">
        <f t="shared" si="5"/>
        <v>-39.101426899019707</v>
      </c>
      <c r="G212" s="304">
        <f t="shared" si="6"/>
        <v>-0.43389178325482647</v>
      </c>
      <c r="H212" s="336"/>
    </row>
    <row r="213" spans="1:8" s="294" customFormat="1" x14ac:dyDescent="0.25">
      <c r="A213" s="338" t="s">
        <v>664</v>
      </c>
      <c r="B213" s="141" t="s">
        <v>879</v>
      </c>
      <c r="C213" s="339" t="s">
        <v>756</v>
      </c>
      <c r="D213" s="301">
        <v>168.37186732239959</v>
      </c>
      <c r="E213" s="301">
        <v>665.90015373000006</v>
      </c>
      <c r="F213" s="301">
        <f t="shared" si="5"/>
        <v>497.52828640760049</v>
      </c>
      <c r="G213" s="304">
        <f t="shared" si="6"/>
        <v>2.954937153811628</v>
      </c>
      <c r="H213" s="336"/>
    </row>
    <row r="214" spans="1:8" s="294" customFormat="1" ht="31.5" x14ac:dyDescent="0.25">
      <c r="A214" s="338" t="s">
        <v>665</v>
      </c>
      <c r="B214" s="141" t="s">
        <v>880</v>
      </c>
      <c r="C214" s="339" t="s">
        <v>756</v>
      </c>
      <c r="D214" s="301">
        <v>0</v>
      </c>
      <c r="E214" s="301">
        <v>0</v>
      </c>
      <c r="F214" s="301">
        <f t="shared" si="5"/>
        <v>0</v>
      </c>
      <c r="G214" s="304">
        <f t="shared" si="6"/>
        <v>0</v>
      </c>
      <c r="H214" s="336"/>
    </row>
    <row r="215" spans="1:8" s="294" customFormat="1" x14ac:dyDescent="0.25">
      <c r="A215" s="338" t="s">
        <v>666</v>
      </c>
      <c r="B215" s="141" t="s">
        <v>881</v>
      </c>
      <c r="C215" s="339" t="s">
        <v>756</v>
      </c>
      <c r="D215" s="301">
        <v>0</v>
      </c>
      <c r="E215" s="301">
        <v>0</v>
      </c>
      <c r="F215" s="301">
        <f t="shared" si="5"/>
        <v>0</v>
      </c>
      <c r="G215" s="304">
        <f t="shared" si="6"/>
        <v>0</v>
      </c>
      <c r="H215" s="336"/>
    </row>
    <row r="216" spans="1:8" s="294" customFormat="1" x14ac:dyDescent="0.25">
      <c r="A216" s="338" t="s">
        <v>799</v>
      </c>
      <c r="B216" s="141" t="s">
        <v>882</v>
      </c>
      <c r="C216" s="339" t="s">
        <v>756</v>
      </c>
      <c r="D216" s="301">
        <v>0</v>
      </c>
      <c r="E216" s="301">
        <v>0</v>
      </c>
      <c r="F216" s="301">
        <f t="shared" si="5"/>
        <v>0</v>
      </c>
      <c r="G216" s="304">
        <f t="shared" si="6"/>
        <v>0</v>
      </c>
      <c r="H216" s="336"/>
    </row>
    <row r="217" spans="1:8" s="294" customFormat="1" x14ac:dyDescent="0.25">
      <c r="A217" s="338" t="s">
        <v>800</v>
      </c>
      <c r="B217" s="141" t="s">
        <v>552</v>
      </c>
      <c r="C217" s="339" t="s">
        <v>756</v>
      </c>
      <c r="D217" s="301">
        <v>66.661946093223165</v>
      </c>
      <c r="E217" s="301">
        <v>358.09532939000002</v>
      </c>
      <c r="F217" s="301">
        <f t="shared" si="5"/>
        <v>291.43338329677687</v>
      </c>
      <c r="G217" s="304">
        <f t="shared" si="6"/>
        <v>4.371810311226481</v>
      </c>
      <c r="H217" s="336"/>
    </row>
    <row r="218" spans="1:8" s="294" customFormat="1" x14ac:dyDescent="0.25">
      <c r="A218" s="338" t="s">
        <v>555</v>
      </c>
      <c r="B218" s="285" t="s">
        <v>58</v>
      </c>
      <c r="C218" s="339" t="s">
        <v>756</v>
      </c>
      <c r="D218" s="301">
        <v>0</v>
      </c>
      <c r="E218" s="301">
        <v>0</v>
      </c>
      <c r="F218" s="301">
        <f t="shared" si="5"/>
        <v>0</v>
      </c>
      <c r="G218" s="304">
        <f t="shared" si="6"/>
        <v>0</v>
      </c>
      <c r="H218" s="336"/>
    </row>
    <row r="219" spans="1:8" s="294" customFormat="1" x14ac:dyDescent="0.25">
      <c r="A219" s="338" t="s">
        <v>556</v>
      </c>
      <c r="B219" s="285" t="s">
        <v>1109</v>
      </c>
      <c r="C219" s="339" t="s">
        <v>756</v>
      </c>
      <c r="D219" s="301">
        <v>0</v>
      </c>
      <c r="E219" s="301">
        <f>E210-E211-E218</f>
        <v>0</v>
      </c>
      <c r="F219" s="301">
        <f t="shared" si="5"/>
        <v>0</v>
      </c>
      <c r="G219" s="304">
        <f t="shared" si="6"/>
        <v>0</v>
      </c>
      <c r="H219" s="336"/>
    </row>
    <row r="220" spans="1:8" s="294" customFormat="1" x14ac:dyDescent="0.25">
      <c r="A220" s="338" t="s">
        <v>942</v>
      </c>
      <c r="B220" s="285" t="s">
        <v>875</v>
      </c>
      <c r="C220" s="339" t="s">
        <v>290</v>
      </c>
      <c r="D220" s="301" t="s">
        <v>290</v>
      </c>
      <c r="E220" s="301" t="s">
        <v>290</v>
      </c>
      <c r="F220" s="301" t="s">
        <v>290</v>
      </c>
      <c r="G220" s="301" t="s">
        <v>290</v>
      </c>
      <c r="H220" s="336"/>
    </row>
    <row r="221" spans="1:8" s="294" customFormat="1" ht="31.5" x14ac:dyDescent="0.25">
      <c r="A221" s="338" t="s">
        <v>943</v>
      </c>
      <c r="B221" s="285" t="s">
        <v>944</v>
      </c>
      <c r="C221" s="339" t="s">
        <v>756</v>
      </c>
      <c r="D221" s="301">
        <v>0</v>
      </c>
      <c r="E221" s="301">
        <v>0</v>
      </c>
      <c r="F221" s="301" t="s">
        <v>290</v>
      </c>
      <c r="G221" s="304" t="s">
        <v>290</v>
      </c>
      <c r="H221" s="336"/>
    </row>
    <row r="222" spans="1:8" s="294" customFormat="1" x14ac:dyDescent="0.25">
      <c r="A222" s="338" t="s">
        <v>557</v>
      </c>
      <c r="B222" s="293" t="s">
        <v>1050</v>
      </c>
      <c r="C222" s="339" t="s">
        <v>756</v>
      </c>
      <c r="D222" s="301">
        <v>2123.0134291108143</v>
      </c>
      <c r="E222" s="301">
        <v>394.61648359000003</v>
      </c>
      <c r="F222" s="301">
        <f t="shared" si="5"/>
        <v>-1728.3969455208144</v>
      </c>
      <c r="G222" s="304">
        <f t="shared" ref="G222:G252" si="7">IFERROR(F222/D222,0)</f>
        <v>-0.81412435824521479</v>
      </c>
      <c r="H222" s="336"/>
    </row>
    <row r="223" spans="1:8" s="294" customFormat="1" x14ac:dyDescent="0.25">
      <c r="A223" s="338" t="s">
        <v>558</v>
      </c>
      <c r="B223" s="285" t="s">
        <v>59</v>
      </c>
      <c r="C223" s="339" t="s">
        <v>756</v>
      </c>
      <c r="D223" s="301">
        <v>0</v>
      </c>
      <c r="E223" s="301">
        <v>87.64333212999999</v>
      </c>
      <c r="F223" s="301">
        <f t="shared" si="5"/>
        <v>87.64333212999999</v>
      </c>
      <c r="G223" s="304">
        <f t="shared" si="7"/>
        <v>0</v>
      </c>
      <c r="H223" s="336"/>
    </row>
    <row r="224" spans="1:8" s="294" customFormat="1" x14ac:dyDescent="0.25">
      <c r="A224" s="338" t="s">
        <v>559</v>
      </c>
      <c r="B224" s="285" t="s">
        <v>1051</v>
      </c>
      <c r="C224" s="339" t="s">
        <v>756</v>
      </c>
      <c r="D224" s="301">
        <v>0</v>
      </c>
      <c r="E224" s="301">
        <f>E225+E226+E227</f>
        <v>306.97315146</v>
      </c>
      <c r="F224" s="301">
        <f t="shared" si="5"/>
        <v>306.97315146</v>
      </c>
      <c r="G224" s="304">
        <f t="shared" si="7"/>
        <v>0</v>
      </c>
      <c r="H224" s="336"/>
    </row>
    <row r="225" spans="1:8" s="294" customFormat="1" x14ac:dyDescent="0.25">
      <c r="A225" s="338" t="s">
        <v>613</v>
      </c>
      <c r="B225" s="141" t="s">
        <v>1101</v>
      </c>
      <c r="C225" s="339" t="s">
        <v>756</v>
      </c>
      <c r="D225" s="301">
        <v>0</v>
      </c>
      <c r="E225" s="301">
        <v>0</v>
      </c>
      <c r="F225" s="301">
        <f t="shared" si="5"/>
        <v>0</v>
      </c>
      <c r="G225" s="304">
        <f t="shared" si="7"/>
        <v>0</v>
      </c>
      <c r="H225" s="336"/>
    </row>
    <row r="226" spans="1:8" s="294" customFormat="1" x14ac:dyDescent="0.25">
      <c r="A226" s="338" t="s">
        <v>614</v>
      </c>
      <c r="B226" s="141" t="s">
        <v>1111</v>
      </c>
      <c r="C226" s="339" t="s">
        <v>756</v>
      </c>
      <c r="D226" s="301">
        <v>0</v>
      </c>
      <c r="E226" s="301">
        <v>306.97315146</v>
      </c>
      <c r="F226" s="301">
        <f t="shared" si="5"/>
        <v>306.97315146</v>
      </c>
      <c r="G226" s="304">
        <f t="shared" si="7"/>
        <v>0</v>
      </c>
      <c r="H226" s="336"/>
    </row>
    <row r="227" spans="1:8" s="294" customFormat="1" x14ac:dyDescent="0.25">
      <c r="A227" s="338" t="s">
        <v>649</v>
      </c>
      <c r="B227" s="141" t="s">
        <v>63</v>
      </c>
      <c r="C227" s="339" t="s">
        <v>756</v>
      </c>
      <c r="D227" s="301">
        <v>0</v>
      </c>
      <c r="E227" s="301">
        <v>0</v>
      </c>
      <c r="F227" s="301">
        <f t="shared" si="5"/>
        <v>0</v>
      </c>
      <c r="G227" s="304">
        <f t="shared" si="7"/>
        <v>0</v>
      </c>
      <c r="H227" s="336"/>
    </row>
    <row r="228" spans="1:8" s="294" customFormat="1" x14ac:dyDescent="0.25">
      <c r="A228" s="338" t="s">
        <v>560</v>
      </c>
      <c r="B228" s="285" t="s">
        <v>929</v>
      </c>
      <c r="C228" s="339" t="s">
        <v>756</v>
      </c>
      <c r="D228" s="301">
        <v>2093.0134291108143</v>
      </c>
      <c r="E228" s="301">
        <v>0</v>
      </c>
      <c r="F228" s="301">
        <f t="shared" si="5"/>
        <v>-2093.0134291108143</v>
      </c>
      <c r="G228" s="304">
        <f t="shared" si="7"/>
        <v>-1</v>
      </c>
      <c r="H228" s="336"/>
    </row>
    <row r="229" spans="1:8" s="294" customFormat="1" ht="16.5" customHeight="1" x14ac:dyDescent="0.25">
      <c r="A229" s="338" t="s">
        <v>561</v>
      </c>
      <c r="B229" s="285" t="s">
        <v>1052</v>
      </c>
      <c r="C229" s="339" t="s">
        <v>756</v>
      </c>
      <c r="D229" s="301">
        <v>0</v>
      </c>
      <c r="E229" s="301">
        <f>E230+E231</f>
        <v>0</v>
      </c>
      <c r="F229" s="301">
        <f t="shared" si="5"/>
        <v>0</v>
      </c>
      <c r="G229" s="304">
        <f t="shared" si="7"/>
        <v>0</v>
      </c>
      <c r="H229" s="336"/>
    </row>
    <row r="230" spans="1:8" s="294" customFormat="1" x14ac:dyDescent="0.25">
      <c r="A230" s="338" t="s">
        <v>667</v>
      </c>
      <c r="B230" s="141" t="s">
        <v>673</v>
      </c>
      <c r="C230" s="339" t="s">
        <v>756</v>
      </c>
      <c r="D230" s="301">
        <v>0</v>
      </c>
      <c r="E230" s="301">
        <v>0</v>
      </c>
      <c r="F230" s="301">
        <f t="shared" si="5"/>
        <v>0</v>
      </c>
      <c r="G230" s="304">
        <f t="shared" si="7"/>
        <v>0</v>
      </c>
      <c r="H230" s="336"/>
    </row>
    <row r="231" spans="1:8" s="294" customFormat="1" x14ac:dyDescent="0.25">
      <c r="A231" s="338" t="s">
        <v>668</v>
      </c>
      <c r="B231" s="141" t="s">
        <v>1102</v>
      </c>
      <c r="C231" s="339" t="s">
        <v>756</v>
      </c>
      <c r="D231" s="301">
        <v>0</v>
      </c>
      <c r="E231" s="301">
        <v>0</v>
      </c>
      <c r="F231" s="301">
        <f t="shared" ref="F231:F252" si="8">E231-D231</f>
        <v>0</v>
      </c>
      <c r="G231" s="304">
        <f t="shared" si="7"/>
        <v>0</v>
      </c>
      <c r="H231" s="336"/>
    </row>
    <row r="232" spans="1:8" s="294" customFormat="1" x14ac:dyDescent="0.25">
      <c r="A232" s="338" t="s">
        <v>669</v>
      </c>
      <c r="B232" s="285" t="s">
        <v>647</v>
      </c>
      <c r="C232" s="339" t="s">
        <v>756</v>
      </c>
      <c r="D232" s="301">
        <v>0</v>
      </c>
      <c r="E232" s="301">
        <v>0</v>
      </c>
      <c r="F232" s="301">
        <f t="shared" si="8"/>
        <v>0</v>
      </c>
      <c r="G232" s="304">
        <f t="shared" si="7"/>
        <v>0</v>
      </c>
      <c r="H232" s="336"/>
    </row>
    <row r="233" spans="1:8" s="294" customFormat="1" x14ac:dyDescent="0.25">
      <c r="A233" s="338" t="s">
        <v>670</v>
      </c>
      <c r="B233" s="285" t="s">
        <v>648</v>
      </c>
      <c r="C233" s="339" t="s">
        <v>756</v>
      </c>
      <c r="D233" s="301">
        <v>0</v>
      </c>
      <c r="E233" s="301">
        <v>0</v>
      </c>
      <c r="F233" s="301">
        <f t="shared" si="8"/>
        <v>0</v>
      </c>
      <c r="G233" s="304">
        <f t="shared" si="7"/>
        <v>0</v>
      </c>
      <c r="H233" s="336"/>
    </row>
    <row r="234" spans="1:8" s="294" customFormat="1" x14ac:dyDescent="0.25">
      <c r="A234" s="338" t="s">
        <v>671</v>
      </c>
      <c r="B234" s="285" t="s">
        <v>1103</v>
      </c>
      <c r="C234" s="339" t="s">
        <v>756</v>
      </c>
      <c r="D234" s="301">
        <v>30</v>
      </c>
      <c r="E234" s="301">
        <f>E222-E223-E224-E228-E229-E232-E233</f>
        <v>5.6843418860808015E-14</v>
      </c>
      <c r="F234" s="301">
        <f t="shared" si="8"/>
        <v>-29.999999999999943</v>
      </c>
      <c r="G234" s="304">
        <f t="shared" si="7"/>
        <v>-0.99999999999999811</v>
      </c>
      <c r="H234" s="336"/>
    </row>
    <row r="235" spans="1:8" s="294" customFormat="1" x14ac:dyDescent="0.25">
      <c r="A235" s="338" t="s">
        <v>562</v>
      </c>
      <c r="B235" s="293" t="s">
        <v>1053</v>
      </c>
      <c r="C235" s="339" t="s">
        <v>756</v>
      </c>
      <c r="D235" s="301">
        <v>882.99859634357313</v>
      </c>
      <c r="E235" s="301">
        <v>20.393218129999998</v>
      </c>
      <c r="F235" s="301">
        <f t="shared" si="8"/>
        <v>-862.60537821357309</v>
      </c>
      <c r="G235" s="304">
        <f t="shared" si="7"/>
        <v>-0.97690458601582519</v>
      </c>
      <c r="H235" s="336"/>
    </row>
    <row r="236" spans="1:8" s="294" customFormat="1" x14ac:dyDescent="0.25">
      <c r="A236" s="338" t="s">
        <v>563</v>
      </c>
      <c r="B236" s="285" t="s">
        <v>1054</v>
      </c>
      <c r="C236" s="339" t="s">
        <v>756</v>
      </c>
      <c r="D236" s="301">
        <v>882.99859634357313</v>
      </c>
      <c r="E236" s="301">
        <v>0</v>
      </c>
      <c r="F236" s="301">
        <f t="shared" si="8"/>
        <v>-882.99859634357313</v>
      </c>
      <c r="G236" s="304">
        <f t="shared" si="7"/>
        <v>-1</v>
      </c>
      <c r="H236" s="336"/>
    </row>
    <row r="237" spans="1:8" s="294" customFormat="1" x14ac:dyDescent="0.25">
      <c r="A237" s="338" t="s">
        <v>1119</v>
      </c>
      <c r="B237" s="141" t="s">
        <v>1101</v>
      </c>
      <c r="C237" s="339" t="s">
        <v>756</v>
      </c>
      <c r="D237" s="301">
        <v>0</v>
      </c>
      <c r="E237" s="301">
        <v>0</v>
      </c>
      <c r="F237" s="301">
        <f t="shared" si="8"/>
        <v>0</v>
      </c>
      <c r="G237" s="304">
        <f t="shared" si="7"/>
        <v>0</v>
      </c>
      <c r="H237" s="336"/>
    </row>
    <row r="238" spans="1:8" s="294" customFormat="1" x14ac:dyDescent="0.25">
      <c r="A238" s="338" t="s">
        <v>1120</v>
      </c>
      <c r="B238" s="141" t="s">
        <v>1111</v>
      </c>
      <c r="C238" s="339" t="s">
        <v>756</v>
      </c>
      <c r="D238" s="301">
        <v>882.99859634357313</v>
      </c>
      <c r="E238" s="301">
        <f>E236-E239</f>
        <v>0</v>
      </c>
      <c r="F238" s="301">
        <f t="shared" si="8"/>
        <v>-882.99859634357313</v>
      </c>
      <c r="G238" s="304">
        <f t="shared" si="7"/>
        <v>-1</v>
      </c>
      <c r="H238" s="336"/>
    </row>
    <row r="239" spans="1:8" s="294" customFormat="1" x14ac:dyDescent="0.25">
      <c r="A239" s="338" t="s">
        <v>1121</v>
      </c>
      <c r="B239" s="141" t="s">
        <v>63</v>
      </c>
      <c r="C239" s="339" t="s">
        <v>756</v>
      </c>
      <c r="D239" s="301">
        <v>0</v>
      </c>
      <c r="E239" s="301">
        <v>0</v>
      </c>
      <c r="F239" s="301">
        <f t="shared" si="8"/>
        <v>0</v>
      </c>
      <c r="G239" s="304">
        <f t="shared" si="7"/>
        <v>0</v>
      </c>
      <c r="H239" s="336"/>
    </row>
    <row r="240" spans="1:8" s="294" customFormat="1" x14ac:dyDescent="0.25">
      <c r="A240" s="338" t="s">
        <v>564</v>
      </c>
      <c r="B240" s="285" t="s">
        <v>14</v>
      </c>
      <c r="C240" s="339" t="s">
        <v>756</v>
      </c>
      <c r="D240" s="301">
        <v>0</v>
      </c>
      <c r="E240" s="301">
        <v>0</v>
      </c>
      <c r="F240" s="301">
        <f t="shared" si="8"/>
        <v>0</v>
      </c>
      <c r="G240" s="304">
        <f t="shared" si="7"/>
        <v>0</v>
      </c>
      <c r="H240" s="336"/>
    </row>
    <row r="241" spans="1:8" s="294" customFormat="1" x14ac:dyDescent="0.25">
      <c r="A241" s="338" t="s">
        <v>672</v>
      </c>
      <c r="B241" s="285" t="s">
        <v>1104</v>
      </c>
      <c r="C241" s="339" t="s">
        <v>756</v>
      </c>
      <c r="D241" s="301">
        <v>0</v>
      </c>
      <c r="E241" s="301">
        <f>E235-E236-E240</f>
        <v>20.393218129999998</v>
      </c>
      <c r="F241" s="301">
        <f>F235-F236-F240</f>
        <v>20.393218130000037</v>
      </c>
      <c r="G241" s="304">
        <f t="shared" si="7"/>
        <v>0</v>
      </c>
      <c r="H241" s="336"/>
    </row>
    <row r="242" spans="1:8" s="294" customFormat="1" ht="31.5" x14ac:dyDescent="0.25">
      <c r="A242" s="338" t="s">
        <v>565</v>
      </c>
      <c r="B242" s="293" t="s">
        <v>1090</v>
      </c>
      <c r="C242" s="339" t="s">
        <v>756</v>
      </c>
      <c r="D242" s="301">
        <v>-1070.5058666661535</v>
      </c>
      <c r="E242" s="301">
        <f>E167-E185</f>
        <v>810.64950950999992</v>
      </c>
      <c r="F242" s="301">
        <f t="shared" si="8"/>
        <v>1881.1553761761534</v>
      </c>
      <c r="G242" s="304">
        <f t="shared" si="7"/>
        <v>-1.7572583530388144</v>
      </c>
      <c r="H242" s="336"/>
    </row>
    <row r="243" spans="1:8" s="294" customFormat="1" ht="31.5" x14ac:dyDescent="0.25">
      <c r="A243" s="338" t="s">
        <v>566</v>
      </c>
      <c r="B243" s="293" t="s">
        <v>1105</v>
      </c>
      <c r="C243" s="339" t="s">
        <v>756</v>
      </c>
      <c r="D243" s="301">
        <v>-325.15173776464252</v>
      </c>
      <c r="E243" s="301">
        <f>E203-E210</f>
        <v>-1075.0119805700001</v>
      </c>
      <c r="F243" s="301">
        <f t="shared" si="8"/>
        <v>-749.86024280535753</v>
      </c>
      <c r="G243" s="304">
        <f t="shared" si="7"/>
        <v>2.3061855611183466</v>
      </c>
      <c r="H243" s="336"/>
    </row>
    <row r="244" spans="1:8" s="294" customFormat="1" x14ac:dyDescent="0.25">
      <c r="A244" s="338" t="s">
        <v>674</v>
      </c>
      <c r="B244" s="285" t="s">
        <v>1106</v>
      </c>
      <c r="C244" s="339" t="s">
        <v>756</v>
      </c>
      <c r="D244" s="301">
        <v>0</v>
      </c>
      <c r="E244" s="301">
        <v>0</v>
      </c>
      <c r="F244" s="301">
        <f t="shared" si="8"/>
        <v>0</v>
      </c>
      <c r="G244" s="304">
        <f t="shared" si="7"/>
        <v>0</v>
      </c>
      <c r="H244" s="336"/>
    </row>
    <row r="245" spans="1:8" s="294" customFormat="1" x14ac:dyDescent="0.25">
      <c r="A245" s="338" t="s">
        <v>675</v>
      </c>
      <c r="B245" s="285" t="s">
        <v>51</v>
      </c>
      <c r="C245" s="339" t="s">
        <v>756</v>
      </c>
      <c r="D245" s="301">
        <v>-325.15173776464252</v>
      </c>
      <c r="E245" s="301">
        <f>E243-E244</f>
        <v>-1075.0119805700001</v>
      </c>
      <c r="F245" s="301">
        <f t="shared" si="8"/>
        <v>-749.86024280535753</v>
      </c>
      <c r="G245" s="304">
        <f t="shared" si="7"/>
        <v>2.3061855611183466</v>
      </c>
      <c r="H245" s="336"/>
    </row>
    <row r="246" spans="1:8" s="294" customFormat="1" ht="31.5" x14ac:dyDescent="0.25">
      <c r="A246" s="338" t="s">
        <v>567</v>
      </c>
      <c r="B246" s="293" t="s">
        <v>1107</v>
      </c>
      <c r="C246" s="339" t="s">
        <v>756</v>
      </c>
      <c r="D246" s="301">
        <v>1240.0148327672412</v>
      </c>
      <c r="E246" s="301">
        <f>E222-E235</f>
        <v>374.22326546000005</v>
      </c>
      <c r="F246" s="301">
        <f t="shared" si="8"/>
        <v>-865.79156730724117</v>
      </c>
      <c r="G246" s="304">
        <f t="shared" si="7"/>
        <v>-0.69821065396058524</v>
      </c>
      <c r="H246" s="336"/>
    </row>
    <row r="247" spans="1:8" s="294" customFormat="1" x14ac:dyDescent="0.25">
      <c r="A247" s="338" t="s">
        <v>836</v>
      </c>
      <c r="B247" s="285" t="s">
        <v>874</v>
      </c>
      <c r="C247" s="339" t="s">
        <v>756</v>
      </c>
      <c r="D247" s="301">
        <v>-882.99859634357313</v>
      </c>
      <c r="E247" s="301">
        <f>E224-E236</f>
        <v>306.97315146</v>
      </c>
      <c r="F247" s="301">
        <f t="shared" si="8"/>
        <v>1189.9717478035732</v>
      </c>
      <c r="G247" s="304">
        <f t="shared" si="7"/>
        <v>-1.3476485157860403</v>
      </c>
      <c r="H247" s="336"/>
    </row>
    <row r="248" spans="1:8" s="294" customFormat="1" x14ac:dyDescent="0.25">
      <c r="A248" s="338" t="s">
        <v>837</v>
      </c>
      <c r="B248" s="285" t="s">
        <v>835</v>
      </c>
      <c r="C248" s="339" t="s">
        <v>756</v>
      </c>
      <c r="D248" s="301">
        <v>2123.0134291108143</v>
      </c>
      <c r="E248" s="301">
        <f>E246-E247</f>
        <v>67.250114000000053</v>
      </c>
      <c r="F248" s="301">
        <f t="shared" si="8"/>
        <v>-2055.7633151108143</v>
      </c>
      <c r="G248" s="304">
        <f t="shared" si="7"/>
        <v>-0.96832327432419185</v>
      </c>
      <c r="H248" s="336"/>
    </row>
    <row r="249" spans="1:8" s="294" customFormat="1" x14ac:dyDescent="0.25">
      <c r="A249" s="338" t="s">
        <v>568</v>
      </c>
      <c r="B249" s="293" t="s">
        <v>70</v>
      </c>
      <c r="C249" s="339" t="s">
        <v>756</v>
      </c>
      <c r="D249" s="301">
        <v>0</v>
      </c>
      <c r="E249" s="301">
        <v>-80.626379280000108</v>
      </c>
      <c r="F249" s="301">
        <f t="shared" si="8"/>
        <v>-80.626379280000108</v>
      </c>
      <c r="G249" s="304">
        <f t="shared" si="7"/>
        <v>0</v>
      </c>
      <c r="H249" s="336"/>
    </row>
    <row r="250" spans="1:8" s="294" customFormat="1" ht="31.5" x14ac:dyDescent="0.25">
      <c r="A250" s="338" t="s">
        <v>569</v>
      </c>
      <c r="B250" s="293" t="s">
        <v>1091</v>
      </c>
      <c r="C250" s="339" t="s">
        <v>756</v>
      </c>
      <c r="D250" s="301">
        <v>-155.64277166355487</v>
      </c>
      <c r="E250" s="301">
        <f>E242+E243+E246+E249</f>
        <v>29.234415119999753</v>
      </c>
      <c r="F250" s="301">
        <f t="shared" si="8"/>
        <v>184.87718678355463</v>
      </c>
      <c r="G250" s="304">
        <f t="shared" si="7"/>
        <v>-1.1878302140699109</v>
      </c>
      <c r="H250" s="336"/>
    </row>
    <row r="251" spans="1:8" s="294" customFormat="1" x14ac:dyDescent="0.25">
      <c r="A251" s="338" t="s">
        <v>570</v>
      </c>
      <c r="B251" s="293" t="s">
        <v>6</v>
      </c>
      <c r="C251" s="339" t="s">
        <v>756</v>
      </c>
      <c r="D251" s="301">
        <v>312.71371911066223</v>
      </c>
      <c r="E251" s="301">
        <v>107.39569999999652</v>
      </c>
      <c r="F251" s="301">
        <f t="shared" si="8"/>
        <v>-205.31801911066572</v>
      </c>
      <c r="G251" s="304">
        <f t="shared" si="7"/>
        <v>-0.65656863310818914</v>
      </c>
      <c r="H251" s="336"/>
    </row>
    <row r="252" spans="1:8" s="294" customFormat="1" x14ac:dyDescent="0.25">
      <c r="A252" s="338" t="s">
        <v>571</v>
      </c>
      <c r="B252" s="293" t="s">
        <v>7</v>
      </c>
      <c r="C252" s="339" t="s">
        <v>756</v>
      </c>
      <c r="D252" s="301">
        <v>157.07094744710736</v>
      </c>
      <c r="E252" s="301">
        <f>E251+E250</f>
        <v>136.63011511999628</v>
      </c>
      <c r="F252" s="301">
        <f t="shared" si="8"/>
        <v>-20.440832327111082</v>
      </c>
      <c r="G252" s="304">
        <f t="shared" si="7"/>
        <v>-0.13013757578558188</v>
      </c>
      <c r="H252" s="336"/>
    </row>
    <row r="253" spans="1:8" s="294" customFormat="1" x14ac:dyDescent="0.25">
      <c r="A253" s="338" t="s">
        <v>574</v>
      </c>
      <c r="B253" s="293" t="s">
        <v>875</v>
      </c>
      <c r="C253" s="339" t="s">
        <v>290</v>
      </c>
      <c r="D253" s="301" t="s">
        <v>290</v>
      </c>
      <c r="E253" s="301" t="s">
        <v>290</v>
      </c>
      <c r="F253" s="301" t="s">
        <v>290</v>
      </c>
      <c r="G253" s="304" t="s">
        <v>290</v>
      </c>
      <c r="H253" s="336"/>
    </row>
    <row r="254" spans="1:8" s="294" customFormat="1" x14ac:dyDescent="0.25">
      <c r="A254" s="338" t="s">
        <v>575</v>
      </c>
      <c r="B254" s="285" t="s">
        <v>1055</v>
      </c>
      <c r="C254" s="339" t="s">
        <v>756</v>
      </c>
      <c r="D254" s="301">
        <v>5054.6077940312625</v>
      </c>
      <c r="E254" s="301">
        <v>4571.5011311499993</v>
      </c>
      <c r="F254" s="301">
        <f t="shared" ref="F254:F313" si="9">E254-D254</f>
        <v>-483.10666288126322</v>
      </c>
      <c r="G254" s="304">
        <f t="shared" ref="G254:G304" si="10">IFERROR(F254/D254,0)</f>
        <v>-9.5577477534803015E-2</v>
      </c>
      <c r="H254" s="336"/>
    </row>
    <row r="255" spans="1:8" s="294" customFormat="1" ht="31.5" customHeight="1" outlineLevel="1" x14ac:dyDescent="0.25">
      <c r="A255" s="338" t="s">
        <v>676</v>
      </c>
      <c r="B255" s="141" t="s">
        <v>1056</v>
      </c>
      <c r="C255" s="339" t="s">
        <v>756</v>
      </c>
      <c r="D255" s="301" t="s">
        <v>290</v>
      </c>
      <c r="E255" s="301" t="s">
        <v>290</v>
      </c>
      <c r="F255" s="301" t="s">
        <v>290</v>
      </c>
      <c r="G255" s="301" t="s">
        <v>290</v>
      </c>
      <c r="H255" s="336"/>
    </row>
    <row r="256" spans="1:8" s="294" customFormat="1" ht="15.75" customHeight="1" outlineLevel="1" x14ac:dyDescent="0.25">
      <c r="A256" s="338" t="s">
        <v>677</v>
      </c>
      <c r="B256" s="286" t="s">
        <v>64</v>
      </c>
      <c r="C256" s="339" t="s">
        <v>756</v>
      </c>
      <c r="D256" s="301" t="s">
        <v>290</v>
      </c>
      <c r="E256" s="301" t="s">
        <v>290</v>
      </c>
      <c r="F256" s="301" t="s">
        <v>290</v>
      </c>
      <c r="G256" s="301" t="s">
        <v>290</v>
      </c>
      <c r="H256" s="336"/>
    </row>
    <row r="257" spans="1:8" s="294" customFormat="1" ht="31.5" customHeight="1" outlineLevel="1" x14ac:dyDescent="0.25">
      <c r="A257" s="338" t="s">
        <v>902</v>
      </c>
      <c r="B257" s="286" t="s">
        <v>913</v>
      </c>
      <c r="C257" s="339" t="s">
        <v>756</v>
      </c>
      <c r="D257" s="301" t="s">
        <v>290</v>
      </c>
      <c r="E257" s="301" t="s">
        <v>290</v>
      </c>
      <c r="F257" s="301" t="s">
        <v>290</v>
      </c>
      <c r="G257" s="301" t="s">
        <v>290</v>
      </c>
      <c r="H257" s="336"/>
    </row>
    <row r="258" spans="1:8" s="294" customFormat="1" ht="15.75" customHeight="1" outlineLevel="1" x14ac:dyDescent="0.25">
      <c r="A258" s="338" t="s">
        <v>903</v>
      </c>
      <c r="B258" s="287" t="s">
        <v>64</v>
      </c>
      <c r="C258" s="339" t="s">
        <v>756</v>
      </c>
      <c r="D258" s="301" t="s">
        <v>290</v>
      </c>
      <c r="E258" s="301" t="s">
        <v>290</v>
      </c>
      <c r="F258" s="301" t="s">
        <v>290</v>
      </c>
      <c r="G258" s="301" t="s">
        <v>290</v>
      </c>
      <c r="H258" s="336"/>
    </row>
    <row r="259" spans="1:8" s="294" customFormat="1" ht="31.5" customHeight="1" outlineLevel="1" x14ac:dyDescent="0.25">
      <c r="A259" s="338" t="s">
        <v>904</v>
      </c>
      <c r="B259" s="286" t="s">
        <v>910</v>
      </c>
      <c r="C259" s="339" t="s">
        <v>756</v>
      </c>
      <c r="D259" s="301" t="s">
        <v>290</v>
      </c>
      <c r="E259" s="301" t="s">
        <v>290</v>
      </c>
      <c r="F259" s="301" t="s">
        <v>290</v>
      </c>
      <c r="G259" s="301" t="s">
        <v>290</v>
      </c>
      <c r="H259" s="336"/>
    </row>
    <row r="260" spans="1:8" s="294" customFormat="1" ht="15.75" customHeight="1" outlineLevel="1" x14ac:dyDescent="0.25">
      <c r="A260" s="338" t="s">
        <v>905</v>
      </c>
      <c r="B260" s="287" t="s">
        <v>64</v>
      </c>
      <c r="C260" s="339" t="s">
        <v>756</v>
      </c>
      <c r="D260" s="301" t="s">
        <v>290</v>
      </c>
      <c r="E260" s="301" t="s">
        <v>290</v>
      </c>
      <c r="F260" s="301" t="s">
        <v>290</v>
      </c>
      <c r="G260" s="301" t="s">
        <v>290</v>
      </c>
      <c r="H260" s="336"/>
    </row>
    <row r="261" spans="1:8" s="294" customFormat="1" ht="31.5" customHeight="1" outlineLevel="1" x14ac:dyDescent="0.25">
      <c r="A261" s="338" t="s">
        <v>1012</v>
      </c>
      <c r="B261" s="286" t="s">
        <v>895</v>
      </c>
      <c r="C261" s="339" t="s">
        <v>756</v>
      </c>
      <c r="D261" s="301" t="s">
        <v>290</v>
      </c>
      <c r="E261" s="301" t="s">
        <v>290</v>
      </c>
      <c r="F261" s="301" t="s">
        <v>290</v>
      </c>
      <c r="G261" s="301" t="s">
        <v>290</v>
      </c>
      <c r="H261" s="336"/>
    </row>
    <row r="262" spans="1:8" s="294" customFormat="1" ht="15.75" customHeight="1" outlineLevel="1" x14ac:dyDescent="0.25">
      <c r="A262" s="338" t="s">
        <v>1013</v>
      </c>
      <c r="B262" s="287" t="s">
        <v>64</v>
      </c>
      <c r="C262" s="339" t="s">
        <v>756</v>
      </c>
      <c r="D262" s="301" t="s">
        <v>290</v>
      </c>
      <c r="E262" s="301" t="s">
        <v>290</v>
      </c>
      <c r="F262" s="301" t="s">
        <v>290</v>
      </c>
      <c r="G262" s="301" t="s">
        <v>290</v>
      </c>
      <c r="H262" s="336"/>
    </row>
    <row r="263" spans="1:8" s="294" customFormat="1" ht="15.75" customHeight="1" outlineLevel="1" x14ac:dyDescent="0.25">
      <c r="A263" s="338" t="s">
        <v>678</v>
      </c>
      <c r="B263" s="141" t="s">
        <v>1081</v>
      </c>
      <c r="C263" s="339" t="s">
        <v>756</v>
      </c>
      <c r="D263" s="301" t="s">
        <v>290</v>
      </c>
      <c r="E263" s="301" t="s">
        <v>290</v>
      </c>
      <c r="F263" s="301" t="s">
        <v>290</v>
      </c>
      <c r="G263" s="301" t="s">
        <v>290</v>
      </c>
      <c r="H263" s="336"/>
    </row>
    <row r="264" spans="1:8" s="294" customFormat="1" ht="15.75" customHeight="1" outlineLevel="1" x14ac:dyDescent="0.25">
      <c r="A264" s="338" t="s">
        <v>679</v>
      </c>
      <c r="B264" s="286" t="s">
        <v>64</v>
      </c>
      <c r="C264" s="339" t="s">
        <v>756</v>
      </c>
      <c r="D264" s="301" t="s">
        <v>290</v>
      </c>
      <c r="E264" s="301" t="s">
        <v>290</v>
      </c>
      <c r="F264" s="301" t="s">
        <v>290</v>
      </c>
      <c r="G264" s="301" t="s">
        <v>290</v>
      </c>
      <c r="H264" s="336"/>
    </row>
    <row r="265" spans="1:8" s="294" customFormat="1" x14ac:dyDescent="0.25">
      <c r="A265" s="338" t="s">
        <v>785</v>
      </c>
      <c r="B265" s="284" t="s">
        <v>753</v>
      </c>
      <c r="C265" s="339" t="s">
        <v>756</v>
      </c>
      <c r="D265" s="301">
        <v>3.235491366882346</v>
      </c>
      <c r="E265" s="301">
        <v>3.78556282</v>
      </c>
      <c r="F265" s="301">
        <f t="shared" si="9"/>
        <v>0.55007145311765404</v>
      </c>
      <c r="G265" s="304">
        <f t="shared" si="10"/>
        <v>0.17001172024380698</v>
      </c>
      <c r="H265" s="336"/>
    </row>
    <row r="266" spans="1:8" s="294" customFormat="1" x14ac:dyDescent="0.25">
      <c r="A266" s="338" t="s">
        <v>786</v>
      </c>
      <c r="B266" s="286" t="s">
        <v>64</v>
      </c>
      <c r="C266" s="339" t="s">
        <v>756</v>
      </c>
      <c r="D266" s="301">
        <v>2.9029918726098685</v>
      </c>
      <c r="E266" s="301">
        <v>0</v>
      </c>
      <c r="F266" s="301">
        <f t="shared" si="9"/>
        <v>-2.9029918726098685</v>
      </c>
      <c r="G266" s="304">
        <f t="shared" si="10"/>
        <v>-1</v>
      </c>
      <c r="H266" s="336"/>
    </row>
    <row r="267" spans="1:8" s="294" customFormat="1" ht="15.75" customHeight="1" outlineLevel="1" x14ac:dyDescent="0.25">
      <c r="A267" s="338" t="s">
        <v>787</v>
      </c>
      <c r="B267" s="284" t="s">
        <v>1075</v>
      </c>
      <c r="C267" s="339" t="s">
        <v>756</v>
      </c>
      <c r="D267" s="301" t="s">
        <v>290</v>
      </c>
      <c r="E267" s="301" t="s">
        <v>290</v>
      </c>
      <c r="F267" s="301" t="s">
        <v>290</v>
      </c>
      <c r="G267" s="304" t="s">
        <v>290</v>
      </c>
      <c r="H267" s="336"/>
    </row>
    <row r="268" spans="1:8" s="294" customFormat="1" ht="15.75" customHeight="1" outlineLevel="1" x14ac:dyDescent="0.25">
      <c r="A268" s="338" t="s">
        <v>788</v>
      </c>
      <c r="B268" s="286" t="s">
        <v>64</v>
      </c>
      <c r="C268" s="339" t="s">
        <v>756</v>
      </c>
      <c r="D268" s="301" t="s">
        <v>290</v>
      </c>
      <c r="E268" s="301" t="s">
        <v>290</v>
      </c>
      <c r="F268" s="301" t="s">
        <v>290</v>
      </c>
      <c r="G268" s="304" t="s">
        <v>290</v>
      </c>
      <c r="H268" s="336"/>
    </row>
    <row r="269" spans="1:8" s="294" customFormat="1" x14ac:dyDescent="0.25">
      <c r="A269" s="338" t="s">
        <v>789</v>
      </c>
      <c r="B269" s="284" t="s">
        <v>754</v>
      </c>
      <c r="C269" s="339" t="s">
        <v>756</v>
      </c>
      <c r="D269" s="301">
        <v>0</v>
      </c>
      <c r="E269" s="301">
        <v>0</v>
      </c>
      <c r="F269" s="301">
        <f t="shared" si="9"/>
        <v>0</v>
      </c>
      <c r="G269" s="304">
        <f t="shared" si="10"/>
        <v>0</v>
      </c>
      <c r="H269" s="336"/>
    </row>
    <row r="270" spans="1:8" s="294" customFormat="1" x14ac:dyDescent="0.25">
      <c r="A270" s="338" t="s">
        <v>790</v>
      </c>
      <c r="B270" s="286" t="s">
        <v>64</v>
      </c>
      <c r="C270" s="339" t="s">
        <v>756</v>
      </c>
      <c r="D270" s="301">
        <v>0</v>
      </c>
      <c r="E270" s="301">
        <v>0</v>
      </c>
      <c r="F270" s="301">
        <f t="shared" si="9"/>
        <v>0</v>
      </c>
      <c r="G270" s="304">
        <f t="shared" si="10"/>
        <v>0</v>
      </c>
      <c r="H270" s="336"/>
    </row>
    <row r="271" spans="1:8" s="294" customFormat="1" ht="15.75" customHeight="1" x14ac:dyDescent="0.25">
      <c r="A271" s="338" t="s">
        <v>906</v>
      </c>
      <c r="B271" s="284" t="s">
        <v>755</v>
      </c>
      <c r="C271" s="339" t="s">
        <v>756</v>
      </c>
      <c r="D271" s="301">
        <v>4560.2995598443777</v>
      </c>
      <c r="E271" s="301">
        <v>3578.0162018199999</v>
      </c>
      <c r="F271" s="301">
        <f t="shared" si="9"/>
        <v>-982.28335802437778</v>
      </c>
      <c r="G271" s="304">
        <f t="shared" si="10"/>
        <v>-0.21539886692397431</v>
      </c>
      <c r="H271" s="336"/>
    </row>
    <row r="272" spans="1:8" s="294" customFormat="1" x14ac:dyDescent="0.25">
      <c r="A272" s="338" t="s">
        <v>791</v>
      </c>
      <c r="B272" s="286" t="s">
        <v>64</v>
      </c>
      <c r="C272" s="339" t="s">
        <v>756</v>
      </c>
      <c r="D272" s="301">
        <v>4170.3534503686515</v>
      </c>
      <c r="E272" s="301">
        <v>2958.2686980999993</v>
      </c>
      <c r="F272" s="301">
        <f t="shared" si="9"/>
        <v>-1212.0847522686522</v>
      </c>
      <c r="G272" s="304">
        <f t="shared" si="10"/>
        <v>-0.290643171302784</v>
      </c>
      <c r="H272" s="336"/>
    </row>
    <row r="273" spans="1:8" s="294" customFormat="1" ht="15.75" customHeight="1" outlineLevel="1" x14ac:dyDescent="0.25">
      <c r="A273" s="338" t="s">
        <v>906</v>
      </c>
      <c r="B273" s="284" t="s">
        <v>1082</v>
      </c>
      <c r="C273" s="339" t="s">
        <v>756</v>
      </c>
      <c r="D273" s="301" t="s">
        <v>290</v>
      </c>
      <c r="E273" s="301" t="s">
        <v>290</v>
      </c>
      <c r="F273" s="301" t="s">
        <v>290</v>
      </c>
      <c r="G273" s="304" t="s">
        <v>290</v>
      </c>
      <c r="H273" s="336"/>
    </row>
    <row r="274" spans="1:8" s="294" customFormat="1" ht="15.75" customHeight="1" outlineLevel="1" x14ac:dyDescent="0.25">
      <c r="A274" s="338" t="s">
        <v>792</v>
      </c>
      <c r="B274" s="286" t="s">
        <v>64</v>
      </c>
      <c r="C274" s="339" t="s">
        <v>756</v>
      </c>
      <c r="D274" s="301" t="s">
        <v>290</v>
      </c>
      <c r="E274" s="301" t="s">
        <v>290</v>
      </c>
      <c r="F274" s="301" t="s">
        <v>290</v>
      </c>
      <c r="G274" s="304" t="s">
        <v>290</v>
      </c>
      <c r="H274" s="336"/>
    </row>
    <row r="275" spans="1:8" s="294" customFormat="1" ht="31.5" customHeight="1" outlineLevel="1" x14ac:dyDescent="0.25">
      <c r="A275" s="338" t="s">
        <v>793</v>
      </c>
      <c r="B275" s="141" t="s">
        <v>1057</v>
      </c>
      <c r="C275" s="339" t="s">
        <v>756</v>
      </c>
      <c r="D275" s="301" t="s">
        <v>290</v>
      </c>
      <c r="E275" s="301" t="s">
        <v>290</v>
      </c>
      <c r="F275" s="301" t="s">
        <v>290</v>
      </c>
      <c r="G275" s="304" t="s">
        <v>290</v>
      </c>
      <c r="H275" s="336"/>
    </row>
    <row r="276" spans="1:8" s="294" customFormat="1" ht="15.75" customHeight="1" outlineLevel="1" x14ac:dyDescent="0.25">
      <c r="A276" s="338" t="s">
        <v>794</v>
      </c>
      <c r="B276" s="286" t="s">
        <v>64</v>
      </c>
      <c r="C276" s="339" t="s">
        <v>756</v>
      </c>
      <c r="D276" s="301" t="s">
        <v>290</v>
      </c>
      <c r="E276" s="301" t="s">
        <v>290</v>
      </c>
      <c r="F276" s="301" t="s">
        <v>290</v>
      </c>
      <c r="G276" s="304" t="s">
        <v>290</v>
      </c>
      <c r="H276" s="336"/>
    </row>
    <row r="277" spans="1:8" s="294" customFormat="1" ht="15.75" customHeight="1" outlineLevel="1" x14ac:dyDescent="0.25">
      <c r="A277" s="338" t="s">
        <v>1014</v>
      </c>
      <c r="B277" s="286" t="s">
        <v>650</v>
      </c>
      <c r="C277" s="339" t="s">
        <v>756</v>
      </c>
      <c r="D277" s="301" t="s">
        <v>290</v>
      </c>
      <c r="E277" s="301" t="s">
        <v>290</v>
      </c>
      <c r="F277" s="301" t="s">
        <v>290</v>
      </c>
      <c r="G277" s="304" t="s">
        <v>290</v>
      </c>
      <c r="H277" s="336"/>
    </row>
    <row r="278" spans="1:8" s="294" customFormat="1" ht="15.75" customHeight="1" outlineLevel="1" x14ac:dyDescent="0.25">
      <c r="A278" s="338" t="s">
        <v>1016</v>
      </c>
      <c r="B278" s="287" t="s">
        <v>64</v>
      </c>
      <c r="C278" s="339" t="s">
        <v>756</v>
      </c>
      <c r="D278" s="301" t="s">
        <v>290</v>
      </c>
      <c r="E278" s="301" t="s">
        <v>290</v>
      </c>
      <c r="F278" s="301" t="s">
        <v>290</v>
      </c>
      <c r="G278" s="304" t="s">
        <v>290</v>
      </c>
      <c r="H278" s="336"/>
    </row>
    <row r="279" spans="1:8" s="294" customFormat="1" ht="15.75" customHeight="1" outlineLevel="1" x14ac:dyDescent="0.25">
      <c r="A279" s="338" t="s">
        <v>1015</v>
      </c>
      <c r="B279" s="286" t="s">
        <v>638</v>
      </c>
      <c r="C279" s="339" t="s">
        <v>756</v>
      </c>
      <c r="D279" s="301" t="s">
        <v>290</v>
      </c>
      <c r="E279" s="301" t="s">
        <v>290</v>
      </c>
      <c r="F279" s="301" t="s">
        <v>290</v>
      </c>
      <c r="G279" s="304" t="s">
        <v>290</v>
      </c>
      <c r="H279" s="336"/>
    </row>
    <row r="280" spans="1:8" s="294" customFormat="1" ht="15.75" customHeight="1" outlineLevel="1" x14ac:dyDescent="0.25">
      <c r="A280" s="338" t="s">
        <v>1017</v>
      </c>
      <c r="B280" s="287" t="s">
        <v>64</v>
      </c>
      <c r="C280" s="339" t="s">
        <v>756</v>
      </c>
      <c r="D280" s="301" t="s">
        <v>290</v>
      </c>
      <c r="E280" s="301" t="s">
        <v>290</v>
      </c>
      <c r="F280" s="301" t="s">
        <v>290</v>
      </c>
      <c r="G280" s="304" t="s">
        <v>290</v>
      </c>
      <c r="H280" s="336"/>
    </row>
    <row r="281" spans="1:8" s="294" customFormat="1" x14ac:dyDescent="0.25">
      <c r="A281" s="338" t="s">
        <v>795</v>
      </c>
      <c r="B281" s="141" t="s">
        <v>803</v>
      </c>
      <c r="C281" s="339" t="s">
        <v>756</v>
      </c>
      <c r="D281" s="301">
        <v>491.07274282000253</v>
      </c>
      <c r="E281" s="301">
        <f>E254-E265-E269-E271</f>
        <v>989.69936650999898</v>
      </c>
      <c r="F281" s="301">
        <f t="shared" si="9"/>
        <v>498.62662368999645</v>
      </c>
      <c r="G281" s="304">
        <f t="shared" si="10"/>
        <v>1.0153824071493267</v>
      </c>
      <c r="H281" s="336"/>
    </row>
    <row r="282" spans="1:8" s="294" customFormat="1" x14ac:dyDescent="0.25">
      <c r="A282" s="338" t="s">
        <v>796</v>
      </c>
      <c r="B282" s="286" t="s">
        <v>64</v>
      </c>
      <c r="C282" s="339" t="s">
        <v>756</v>
      </c>
      <c r="D282" s="301">
        <v>101.28028165721037</v>
      </c>
      <c r="E282" s="301">
        <v>459.68951606999917</v>
      </c>
      <c r="F282" s="301">
        <f t="shared" si="9"/>
        <v>358.40923441278881</v>
      </c>
      <c r="G282" s="304">
        <f t="shared" si="10"/>
        <v>3.5387859171427656</v>
      </c>
      <c r="H282" s="336"/>
    </row>
    <row r="283" spans="1:8" s="294" customFormat="1" x14ac:dyDescent="0.25">
      <c r="A283" s="338" t="s">
        <v>576</v>
      </c>
      <c r="B283" s="285" t="s">
        <v>1058</v>
      </c>
      <c r="C283" s="339" t="s">
        <v>756</v>
      </c>
      <c r="D283" s="301">
        <v>5397.5313193976826</v>
      </c>
      <c r="E283" s="301">
        <v>8710.0848493699868</v>
      </c>
      <c r="F283" s="301">
        <f t="shared" si="9"/>
        <v>3312.5535299723042</v>
      </c>
      <c r="G283" s="304">
        <f t="shared" si="10"/>
        <v>0.61371640736342337</v>
      </c>
      <c r="H283" s="336"/>
    </row>
    <row r="284" spans="1:8" s="294" customFormat="1" x14ac:dyDescent="0.25">
      <c r="A284" s="338" t="s">
        <v>680</v>
      </c>
      <c r="B284" s="141" t="s">
        <v>572</v>
      </c>
      <c r="C284" s="339" t="s">
        <v>756</v>
      </c>
      <c r="D284" s="301">
        <v>4.7024999999999997</v>
      </c>
      <c r="E284" s="301">
        <v>0</v>
      </c>
      <c r="F284" s="301">
        <f t="shared" si="9"/>
        <v>-4.7024999999999997</v>
      </c>
      <c r="G284" s="304">
        <f t="shared" si="10"/>
        <v>-1</v>
      </c>
      <c r="H284" s="336"/>
    </row>
    <row r="285" spans="1:8" s="294" customFormat="1" x14ac:dyDescent="0.25">
      <c r="A285" s="338" t="s">
        <v>681</v>
      </c>
      <c r="B285" s="286" t="s">
        <v>64</v>
      </c>
      <c r="C285" s="339" t="s">
        <v>756</v>
      </c>
      <c r="D285" s="301">
        <v>1.3997728247949197</v>
      </c>
      <c r="E285" s="301">
        <v>0</v>
      </c>
      <c r="F285" s="301">
        <f t="shared" si="9"/>
        <v>-1.3997728247949197</v>
      </c>
      <c r="G285" s="304">
        <f t="shared" si="10"/>
        <v>-1</v>
      </c>
      <c r="H285" s="336"/>
    </row>
    <row r="286" spans="1:8" s="294" customFormat="1" x14ac:dyDescent="0.25">
      <c r="A286" s="338" t="s">
        <v>682</v>
      </c>
      <c r="B286" s="141" t="s">
        <v>1059</v>
      </c>
      <c r="C286" s="339" t="s">
        <v>756</v>
      </c>
      <c r="D286" s="301">
        <v>2702.6307493200006</v>
      </c>
      <c r="E286" s="301">
        <f>E287+E289</f>
        <v>4315.5065510099912</v>
      </c>
      <c r="F286" s="301">
        <f t="shared" si="9"/>
        <v>1612.8758016899906</v>
      </c>
      <c r="G286" s="304">
        <f t="shared" si="10"/>
        <v>0.59677993454925371</v>
      </c>
      <c r="H286" s="336"/>
    </row>
    <row r="287" spans="1:8" s="294" customFormat="1" x14ac:dyDescent="0.25">
      <c r="A287" s="338" t="s">
        <v>684</v>
      </c>
      <c r="B287" s="286" t="s">
        <v>645</v>
      </c>
      <c r="C287" s="339" t="s">
        <v>756</v>
      </c>
      <c r="D287" s="301">
        <v>2402.2516451900005</v>
      </c>
      <c r="E287" s="301">
        <v>4005.6040422799911</v>
      </c>
      <c r="F287" s="301">
        <f t="shared" si="9"/>
        <v>1603.3523970899905</v>
      </c>
      <c r="G287" s="304">
        <f t="shared" si="10"/>
        <v>0.66743731877564272</v>
      </c>
      <c r="H287" s="336"/>
    </row>
    <row r="288" spans="1:8" s="294" customFormat="1" x14ac:dyDescent="0.25">
      <c r="A288" s="338" t="s">
        <v>685</v>
      </c>
      <c r="B288" s="287" t="s">
        <v>64</v>
      </c>
      <c r="C288" s="339" t="s">
        <v>756</v>
      </c>
      <c r="D288" s="301">
        <v>1749.5166905973049</v>
      </c>
      <c r="E288" s="301">
        <v>3688.3674411299921</v>
      </c>
      <c r="F288" s="301">
        <f t="shared" si="9"/>
        <v>1938.8507505326872</v>
      </c>
      <c r="G288" s="304">
        <f t="shared" si="10"/>
        <v>1.1082207794603787</v>
      </c>
      <c r="H288" s="336"/>
    </row>
    <row r="289" spans="1:8" s="294" customFormat="1" x14ac:dyDescent="0.25">
      <c r="A289" s="338" t="s">
        <v>686</v>
      </c>
      <c r="B289" s="286" t="s">
        <v>706</v>
      </c>
      <c r="C289" s="339" t="s">
        <v>756</v>
      </c>
      <c r="D289" s="301">
        <v>300.37910412999997</v>
      </c>
      <c r="E289" s="301">
        <v>309.90250873000002</v>
      </c>
      <c r="F289" s="301">
        <f t="shared" si="9"/>
        <v>9.523404600000049</v>
      </c>
      <c r="G289" s="304">
        <f t="shared" si="10"/>
        <v>3.1704617495225129E-2</v>
      </c>
      <c r="H289" s="336"/>
    </row>
    <row r="290" spans="1:8" s="294" customFormat="1" x14ac:dyDescent="0.25">
      <c r="A290" s="338" t="s">
        <v>687</v>
      </c>
      <c r="B290" s="287" t="s">
        <v>64</v>
      </c>
      <c r="C290" s="339" t="s">
        <v>756</v>
      </c>
      <c r="D290" s="301">
        <v>297.77810944962141</v>
      </c>
      <c r="E290" s="301">
        <v>306.63961345000007</v>
      </c>
      <c r="F290" s="301">
        <f t="shared" si="9"/>
        <v>8.8615040003786589</v>
      </c>
      <c r="G290" s="304">
        <f t="shared" si="10"/>
        <v>2.9758748944834251E-2</v>
      </c>
      <c r="H290" s="336"/>
    </row>
    <row r="291" spans="1:8" s="294" customFormat="1" ht="31.5" x14ac:dyDescent="0.25">
      <c r="A291" s="338" t="s">
        <v>683</v>
      </c>
      <c r="B291" s="141" t="s">
        <v>915</v>
      </c>
      <c r="C291" s="339" t="s">
        <v>756</v>
      </c>
      <c r="D291" s="301">
        <v>1158.3529155174001</v>
      </c>
      <c r="E291" s="301">
        <v>1108.3206142199999</v>
      </c>
      <c r="F291" s="301">
        <f t="shared" si="9"/>
        <v>-50.032301297400181</v>
      </c>
      <c r="G291" s="304">
        <f t="shared" si="10"/>
        <v>-4.3192623445897152E-2</v>
      </c>
      <c r="H291" s="336"/>
    </row>
    <row r="292" spans="1:8" s="294" customFormat="1" x14ac:dyDescent="0.25">
      <c r="A292" s="338" t="s">
        <v>688</v>
      </c>
      <c r="B292" s="286" t="s">
        <v>64</v>
      </c>
      <c r="C292" s="339" t="s">
        <v>756</v>
      </c>
      <c r="D292" s="301">
        <v>1091.8330051233963</v>
      </c>
      <c r="E292" s="301">
        <v>660.46319327000003</v>
      </c>
      <c r="F292" s="301">
        <f t="shared" si="9"/>
        <v>-431.3698118533963</v>
      </c>
      <c r="G292" s="304">
        <f t="shared" si="10"/>
        <v>-0.39508771930249892</v>
      </c>
      <c r="H292" s="336"/>
    </row>
    <row r="293" spans="1:8" s="294" customFormat="1" x14ac:dyDescent="0.25">
      <c r="A293" s="338" t="s">
        <v>689</v>
      </c>
      <c r="B293" s="141" t="s">
        <v>707</v>
      </c>
      <c r="C293" s="339" t="s">
        <v>756</v>
      </c>
      <c r="D293" s="301">
        <v>12.783831899999997</v>
      </c>
      <c r="E293" s="301">
        <v>28.505859950000001</v>
      </c>
      <c r="F293" s="301">
        <f t="shared" si="9"/>
        <v>15.722028050000004</v>
      </c>
      <c r="G293" s="304">
        <f t="shared" si="10"/>
        <v>1.229836888734434</v>
      </c>
      <c r="H293" s="336"/>
    </row>
    <row r="294" spans="1:8" s="294" customFormat="1" x14ac:dyDescent="0.25">
      <c r="A294" s="338" t="s">
        <v>694</v>
      </c>
      <c r="B294" s="286" t="s">
        <v>64</v>
      </c>
      <c r="C294" s="339" t="s">
        <v>756</v>
      </c>
      <c r="D294" s="301">
        <v>0.99390410096685644</v>
      </c>
      <c r="E294" s="301">
        <v>27.685309510000003</v>
      </c>
      <c r="F294" s="301">
        <f t="shared" si="9"/>
        <v>26.691405409033148</v>
      </c>
      <c r="G294" s="304">
        <f t="shared" si="10"/>
        <v>26.855111456998831</v>
      </c>
      <c r="H294" s="336"/>
    </row>
    <row r="295" spans="1:8" s="294" customFormat="1" x14ac:dyDescent="0.25">
      <c r="A295" s="338" t="s">
        <v>690</v>
      </c>
      <c r="B295" s="141" t="s">
        <v>708</v>
      </c>
      <c r="C295" s="339" t="s">
        <v>756</v>
      </c>
      <c r="D295" s="301">
        <v>48.826700000000066</v>
      </c>
      <c r="E295" s="301">
        <v>42.34496918</v>
      </c>
      <c r="F295" s="301">
        <f t="shared" si="9"/>
        <v>-6.4817308200000667</v>
      </c>
      <c r="G295" s="304">
        <f t="shared" si="10"/>
        <v>-0.1327497213614694</v>
      </c>
      <c r="H295" s="336"/>
    </row>
    <row r="296" spans="1:8" s="294" customFormat="1" x14ac:dyDescent="0.25">
      <c r="A296" s="338" t="s">
        <v>695</v>
      </c>
      <c r="B296" s="286" t="s">
        <v>64</v>
      </c>
      <c r="C296" s="339" t="s">
        <v>756</v>
      </c>
      <c r="D296" s="301">
        <v>0</v>
      </c>
      <c r="E296" s="301">
        <v>0</v>
      </c>
      <c r="F296" s="301">
        <f t="shared" si="9"/>
        <v>0</v>
      </c>
      <c r="G296" s="304">
        <f t="shared" si="10"/>
        <v>0</v>
      </c>
      <c r="H296" s="336"/>
    </row>
    <row r="297" spans="1:8" s="294" customFormat="1" x14ac:dyDescent="0.25">
      <c r="A297" s="338" t="s">
        <v>691</v>
      </c>
      <c r="B297" s="141" t="s">
        <v>709</v>
      </c>
      <c r="C297" s="339" t="s">
        <v>756</v>
      </c>
      <c r="D297" s="301">
        <v>19.404700000000041</v>
      </c>
      <c r="E297" s="301">
        <v>72.140244370000005</v>
      </c>
      <c r="F297" s="301">
        <f t="shared" si="9"/>
        <v>52.735544369999964</v>
      </c>
      <c r="G297" s="304">
        <f t="shared" si="10"/>
        <v>2.7176686251268944</v>
      </c>
      <c r="H297" s="336"/>
    </row>
    <row r="298" spans="1:8" s="294" customFormat="1" x14ac:dyDescent="0.25">
      <c r="A298" s="338" t="s">
        <v>696</v>
      </c>
      <c r="B298" s="286" t="s">
        <v>64</v>
      </c>
      <c r="C298" s="339" t="s">
        <v>756</v>
      </c>
      <c r="D298" s="301">
        <v>0</v>
      </c>
      <c r="E298" s="301">
        <v>0</v>
      </c>
      <c r="F298" s="301">
        <f t="shared" si="9"/>
        <v>0</v>
      </c>
      <c r="G298" s="304">
        <f t="shared" si="10"/>
        <v>0</v>
      </c>
      <c r="H298" s="336"/>
    </row>
    <row r="299" spans="1:8" s="294" customFormat="1" x14ac:dyDescent="0.25">
      <c r="A299" s="338" t="s">
        <v>692</v>
      </c>
      <c r="B299" s="141" t="s">
        <v>710</v>
      </c>
      <c r="C299" s="339" t="s">
        <v>756</v>
      </c>
      <c r="D299" s="301">
        <v>8.2203675</v>
      </c>
      <c r="E299" s="301">
        <v>1068.8886702499969</v>
      </c>
      <c r="F299" s="301">
        <f t="shared" si="9"/>
        <v>1060.6683027499969</v>
      </c>
      <c r="G299" s="304">
        <f t="shared" si="10"/>
        <v>129.02930468132925</v>
      </c>
      <c r="H299" s="336"/>
    </row>
    <row r="300" spans="1:8" s="294" customFormat="1" x14ac:dyDescent="0.25">
      <c r="A300" s="338" t="s">
        <v>697</v>
      </c>
      <c r="B300" s="286" t="s">
        <v>64</v>
      </c>
      <c r="C300" s="339" t="s">
        <v>756</v>
      </c>
      <c r="D300" s="301">
        <v>0</v>
      </c>
      <c r="E300" s="301">
        <v>45.890082389999876</v>
      </c>
      <c r="F300" s="301">
        <f t="shared" si="9"/>
        <v>45.890082389999876</v>
      </c>
      <c r="G300" s="304">
        <f t="shared" si="10"/>
        <v>0</v>
      </c>
      <c r="H300" s="336"/>
    </row>
    <row r="301" spans="1:8" s="294" customFormat="1" ht="31.5" x14ac:dyDescent="0.25">
      <c r="A301" s="338" t="s">
        <v>693</v>
      </c>
      <c r="B301" s="141" t="s">
        <v>741</v>
      </c>
      <c r="C301" s="339" t="s">
        <v>756</v>
      </c>
      <c r="D301" s="301">
        <v>110.4675278030094</v>
      </c>
      <c r="E301" s="301">
        <v>532.30387925000002</v>
      </c>
      <c r="F301" s="301">
        <f t="shared" si="9"/>
        <v>421.83635144699065</v>
      </c>
      <c r="G301" s="304">
        <f t="shared" si="10"/>
        <v>3.8186457127856426</v>
      </c>
      <c r="H301" s="336"/>
    </row>
    <row r="302" spans="1:8" s="294" customFormat="1" x14ac:dyDescent="0.25">
      <c r="A302" s="338" t="s">
        <v>698</v>
      </c>
      <c r="B302" s="286" t="s">
        <v>64</v>
      </c>
      <c r="C302" s="339" t="s">
        <v>756</v>
      </c>
      <c r="D302" s="301">
        <v>107.284885</v>
      </c>
      <c r="E302" s="301">
        <v>529.61555293290019</v>
      </c>
      <c r="F302" s="301">
        <f t="shared" si="9"/>
        <v>422.33066793290016</v>
      </c>
      <c r="G302" s="304">
        <f t="shared" si="10"/>
        <v>3.9365346566098305</v>
      </c>
      <c r="H302" s="336"/>
    </row>
    <row r="303" spans="1:8" s="294" customFormat="1" x14ac:dyDescent="0.25">
      <c r="A303" s="338" t="s">
        <v>925</v>
      </c>
      <c r="B303" s="141" t="s">
        <v>926</v>
      </c>
      <c r="C303" s="339" t="s">
        <v>756</v>
      </c>
      <c r="D303" s="301">
        <v>1332.1420273572719</v>
      </c>
      <c r="E303" s="301">
        <f>E283-E284-E286-E291-E293-E295-E297-E299-E301</f>
        <v>1542.0740611399988</v>
      </c>
      <c r="F303" s="301">
        <f t="shared" si="9"/>
        <v>209.93203378272688</v>
      </c>
      <c r="G303" s="304">
        <f t="shared" si="10"/>
        <v>0.15758982861549226</v>
      </c>
      <c r="H303" s="336"/>
    </row>
    <row r="304" spans="1:8" s="294" customFormat="1" x14ac:dyDescent="0.25">
      <c r="A304" s="338" t="s">
        <v>927</v>
      </c>
      <c r="B304" s="286" t="s">
        <v>64</v>
      </c>
      <c r="C304" s="339" t="s">
        <v>756</v>
      </c>
      <c r="D304" s="301">
        <v>1227.0215801273805</v>
      </c>
      <c r="E304" s="301">
        <v>787.06741706710045</v>
      </c>
      <c r="F304" s="301">
        <f t="shared" si="9"/>
        <v>-439.95416306028005</v>
      </c>
      <c r="G304" s="304">
        <f t="shared" si="10"/>
        <v>-0.35855454393443281</v>
      </c>
      <c r="H304" s="336"/>
    </row>
    <row r="305" spans="1:8" s="294" customFormat="1" ht="31.5" x14ac:dyDescent="0.25">
      <c r="A305" s="338" t="s">
        <v>577</v>
      </c>
      <c r="B305" s="285" t="s">
        <v>1060</v>
      </c>
      <c r="C305" s="339" t="s">
        <v>33</v>
      </c>
      <c r="D305" s="306">
        <v>0.77801320390455486</v>
      </c>
      <c r="E305" s="305">
        <f>E167/(E23*1.2)</f>
        <v>1.0483151859759758</v>
      </c>
      <c r="F305" s="306">
        <f t="shared" si="9"/>
        <v>0.27030198207142098</v>
      </c>
      <c r="G305" s="306" t="s">
        <v>290</v>
      </c>
      <c r="H305" s="336"/>
    </row>
    <row r="306" spans="1:8" s="294" customFormat="1" ht="15.75" customHeight="1" outlineLevel="1" x14ac:dyDescent="0.25">
      <c r="A306" s="338" t="s">
        <v>699</v>
      </c>
      <c r="B306" s="141" t="s">
        <v>965</v>
      </c>
      <c r="C306" s="339" t="s">
        <v>33</v>
      </c>
      <c r="D306" s="306" t="s">
        <v>290</v>
      </c>
      <c r="E306" s="305" t="s">
        <v>290</v>
      </c>
      <c r="F306" s="306" t="s">
        <v>290</v>
      </c>
      <c r="G306" s="306" t="s">
        <v>290</v>
      </c>
      <c r="H306" s="336"/>
    </row>
    <row r="307" spans="1:8" s="294" customFormat="1" ht="31.5" customHeight="1" outlineLevel="1" x14ac:dyDescent="0.25">
      <c r="A307" s="338" t="s">
        <v>930</v>
      </c>
      <c r="B307" s="141" t="s">
        <v>966</v>
      </c>
      <c r="C307" s="339" t="s">
        <v>33</v>
      </c>
      <c r="D307" s="306" t="s">
        <v>290</v>
      </c>
      <c r="E307" s="305" t="s">
        <v>290</v>
      </c>
      <c r="F307" s="306" t="s">
        <v>290</v>
      </c>
      <c r="G307" s="306" t="s">
        <v>290</v>
      </c>
      <c r="H307" s="336"/>
    </row>
    <row r="308" spans="1:8" s="294" customFormat="1" ht="31.5" customHeight="1" outlineLevel="1" x14ac:dyDescent="0.25">
      <c r="A308" s="338" t="s">
        <v>931</v>
      </c>
      <c r="B308" s="141" t="s">
        <v>967</v>
      </c>
      <c r="C308" s="339" t="s">
        <v>33</v>
      </c>
      <c r="D308" s="306" t="s">
        <v>290</v>
      </c>
      <c r="E308" s="305" t="s">
        <v>290</v>
      </c>
      <c r="F308" s="306" t="s">
        <v>290</v>
      </c>
      <c r="G308" s="306" t="s">
        <v>290</v>
      </c>
      <c r="H308" s="336"/>
    </row>
    <row r="309" spans="1:8" s="294" customFormat="1" ht="31.5" customHeight="1" outlineLevel="1" x14ac:dyDescent="0.25">
      <c r="A309" s="338" t="s">
        <v>1018</v>
      </c>
      <c r="B309" s="141" t="s">
        <v>968</v>
      </c>
      <c r="C309" s="339" t="s">
        <v>33</v>
      </c>
      <c r="D309" s="306" t="s">
        <v>290</v>
      </c>
      <c r="E309" s="305" t="s">
        <v>290</v>
      </c>
      <c r="F309" s="306" t="s">
        <v>290</v>
      </c>
      <c r="G309" s="306" t="s">
        <v>290</v>
      </c>
      <c r="H309" s="336"/>
    </row>
    <row r="310" spans="1:8" s="294" customFormat="1" ht="15.75" customHeight="1" outlineLevel="1" x14ac:dyDescent="0.25">
      <c r="A310" s="338" t="s">
        <v>700</v>
      </c>
      <c r="B310" s="284" t="s">
        <v>1083</v>
      </c>
      <c r="C310" s="339" t="s">
        <v>33</v>
      </c>
      <c r="D310" s="306" t="s">
        <v>290</v>
      </c>
      <c r="E310" s="305" t="s">
        <v>290</v>
      </c>
      <c r="F310" s="306" t="s">
        <v>290</v>
      </c>
      <c r="G310" s="306" t="s">
        <v>290</v>
      </c>
      <c r="H310" s="336"/>
    </row>
    <row r="311" spans="1:8" s="294" customFormat="1" x14ac:dyDescent="0.25">
      <c r="A311" s="338" t="s">
        <v>701</v>
      </c>
      <c r="B311" s="284" t="s">
        <v>969</v>
      </c>
      <c r="C311" s="339" t="s">
        <v>33</v>
      </c>
      <c r="D311" s="306">
        <v>0.99650209649806643</v>
      </c>
      <c r="E311" s="305">
        <v>0.94570680744606561</v>
      </c>
      <c r="F311" s="306">
        <f t="shared" si="9"/>
        <v>-5.0795289052000814E-2</v>
      </c>
      <c r="G311" s="306" t="s">
        <v>290</v>
      </c>
      <c r="H311" s="336"/>
    </row>
    <row r="312" spans="1:8" s="294" customFormat="1" ht="15.75" customHeight="1" outlineLevel="1" x14ac:dyDescent="0.25">
      <c r="A312" s="338" t="s">
        <v>702</v>
      </c>
      <c r="B312" s="284" t="s">
        <v>1076</v>
      </c>
      <c r="C312" s="339"/>
      <c r="D312" s="306" t="s">
        <v>290</v>
      </c>
      <c r="E312" s="306" t="s">
        <v>290</v>
      </c>
      <c r="F312" s="306" t="s">
        <v>290</v>
      </c>
      <c r="G312" s="306" t="s">
        <v>290</v>
      </c>
      <c r="H312" s="336"/>
    </row>
    <row r="313" spans="1:8" s="294" customFormat="1" ht="19.5" customHeight="1" x14ac:dyDescent="0.25">
      <c r="A313" s="338" t="s">
        <v>703</v>
      </c>
      <c r="B313" s="284" t="s">
        <v>970</v>
      </c>
      <c r="C313" s="339" t="s">
        <v>33</v>
      </c>
      <c r="D313" s="306">
        <v>0.83636785658227597</v>
      </c>
      <c r="E313" s="305">
        <v>0.87655606491908744</v>
      </c>
      <c r="F313" s="306">
        <f t="shared" si="9"/>
        <v>4.0188208336811471E-2</v>
      </c>
      <c r="G313" s="306" t="s">
        <v>290</v>
      </c>
      <c r="H313" s="336"/>
    </row>
    <row r="314" spans="1:8" s="294" customFormat="1" ht="19.5" customHeight="1" outlineLevel="1" x14ac:dyDescent="0.25">
      <c r="A314" s="338" t="s">
        <v>704</v>
      </c>
      <c r="B314" s="284" t="s">
        <v>1084</v>
      </c>
      <c r="C314" s="339" t="s">
        <v>33</v>
      </c>
      <c r="D314" s="312" t="s">
        <v>290</v>
      </c>
      <c r="E314" s="312" t="s">
        <v>290</v>
      </c>
      <c r="F314" s="312" t="s">
        <v>290</v>
      </c>
      <c r="G314" s="312" t="s">
        <v>290</v>
      </c>
      <c r="H314" s="336"/>
    </row>
    <row r="315" spans="1:8" s="294" customFormat="1" ht="36.75" customHeight="1" outlineLevel="1" x14ac:dyDescent="0.25">
      <c r="A315" s="338" t="s">
        <v>705</v>
      </c>
      <c r="B315" s="141" t="s">
        <v>1061</v>
      </c>
      <c r="C315" s="339" t="s">
        <v>33</v>
      </c>
      <c r="D315" s="312" t="s">
        <v>290</v>
      </c>
      <c r="E315" s="312" t="s">
        <v>290</v>
      </c>
      <c r="F315" s="312" t="s">
        <v>290</v>
      </c>
      <c r="G315" s="312" t="s">
        <v>290</v>
      </c>
      <c r="H315" s="336"/>
    </row>
    <row r="316" spans="1:8" s="294" customFormat="1" ht="19.5" customHeight="1" outlineLevel="1" x14ac:dyDescent="0.25">
      <c r="A316" s="338" t="s">
        <v>1122</v>
      </c>
      <c r="B316" s="307" t="s">
        <v>650</v>
      </c>
      <c r="C316" s="339" t="s">
        <v>33</v>
      </c>
      <c r="D316" s="312" t="s">
        <v>290</v>
      </c>
      <c r="E316" s="312" t="s">
        <v>290</v>
      </c>
      <c r="F316" s="312" t="s">
        <v>290</v>
      </c>
      <c r="G316" s="312" t="s">
        <v>290</v>
      </c>
      <c r="H316" s="336"/>
    </row>
    <row r="317" spans="1:8" s="294" customFormat="1" ht="19.5" customHeight="1" outlineLevel="1" x14ac:dyDescent="0.25">
      <c r="A317" s="338" t="s">
        <v>1123</v>
      </c>
      <c r="B317" s="307" t="s">
        <v>638</v>
      </c>
      <c r="C317" s="339" t="s">
        <v>33</v>
      </c>
      <c r="D317" s="312" t="s">
        <v>290</v>
      </c>
      <c r="E317" s="312" t="s">
        <v>290</v>
      </c>
      <c r="F317" s="312" t="s">
        <v>290</v>
      </c>
      <c r="G317" s="312" t="s">
        <v>290</v>
      </c>
      <c r="H317" s="336"/>
    </row>
    <row r="318" spans="1:8" s="294" customFormat="1" ht="15.6" customHeight="1" x14ac:dyDescent="0.25">
      <c r="A318" s="337" t="s">
        <v>573</v>
      </c>
      <c r="B318" s="337"/>
      <c r="C318" s="337"/>
      <c r="D318" s="337"/>
      <c r="E318" s="337"/>
      <c r="F318" s="337"/>
      <c r="G318" s="337"/>
      <c r="H318" s="336"/>
    </row>
    <row r="319" spans="1:8" ht="31.5" customHeight="1" outlineLevel="1" x14ac:dyDescent="0.25">
      <c r="A319" s="338" t="s">
        <v>578</v>
      </c>
      <c r="B319" s="293" t="s">
        <v>615</v>
      </c>
      <c r="C319" s="339" t="s">
        <v>290</v>
      </c>
      <c r="D319" s="313" t="s">
        <v>596</v>
      </c>
      <c r="E319" s="313" t="s">
        <v>596</v>
      </c>
      <c r="F319" s="313" t="s">
        <v>596</v>
      </c>
      <c r="G319" s="313" t="s">
        <v>596</v>
      </c>
      <c r="H319" s="340"/>
    </row>
    <row r="320" spans="1:8" ht="15.75" customHeight="1" outlineLevel="1" x14ac:dyDescent="0.25">
      <c r="A320" s="338" t="s">
        <v>579</v>
      </c>
      <c r="B320" s="285" t="s">
        <v>616</v>
      </c>
      <c r="C320" s="339" t="s">
        <v>36</v>
      </c>
      <c r="D320" s="313" t="s">
        <v>290</v>
      </c>
      <c r="E320" s="313" t="s">
        <v>290</v>
      </c>
      <c r="F320" s="313" t="s">
        <v>290</v>
      </c>
      <c r="G320" s="313" t="s">
        <v>290</v>
      </c>
      <c r="H320" s="340"/>
    </row>
    <row r="321" spans="1:8" ht="15.75" customHeight="1" outlineLevel="1" x14ac:dyDescent="0.25">
      <c r="A321" s="338" t="s">
        <v>580</v>
      </c>
      <c r="B321" s="285" t="s">
        <v>617</v>
      </c>
      <c r="C321" s="339" t="s">
        <v>618</v>
      </c>
      <c r="D321" s="313" t="s">
        <v>290</v>
      </c>
      <c r="E321" s="313" t="s">
        <v>290</v>
      </c>
      <c r="F321" s="313" t="s">
        <v>290</v>
      </c>
      <c r="G321" s="313" t="s">
        <v>290</v>
      </c>
      <c r="H321" s="340"/>
    </row>
    <row r="322" spans="1:8" ht="15.75" customHeight="1" outlineLevel="1" x14ac:dyDescent="0.25">
      <c r="A322" s="338" t="s">
        <v>581</v>
      </c>
      <c r="B322" s="285" t="s">
        <v>619</v>
      </c>
      <c r="C322" s="339" t="s">
        <v>36</v>
      </c>
      <c r="D322" s="313" t="s">
        <v>290</v>
      </c>
      <c r="E322" s="313" t="s">
        <v>290</v>
      </c>
      <c r="F322" s="313" t="s">
        <v>290</v>
      </c>
      <c r="G322" s="313" t="s">
        <v>290</v>
      </c>
      <c r="H322" s="340"/>
    </row>
    <row r="323" spans="1:8" ht="15.75" customHeight="1" outlineLevel="1" x14ac:dyDescent="0.25">
      <c r="A323" s="338" t="s">
        <v>582</v>
      </c>
      <c r="B323" s="285" t="s">
        <v>621</v>
      </c>
      <c r="C323" s="339" t="s">
        <v>618</v>
      </c>
      <c r="D323" s="313" t="s">
        <v>290</v>
      </c>
      <c r="E323" s="313" t="s">
        <v>290</v>
      </c>
      <c r="F323" s="313" t="s">
        <v>290</v>
      </c>
      <c r="G323" s="313" t="s">
        <v>290</v>
      </c>
      <c r="H323" s="340"/>
    </row>
    <row r="324" spans="1:8" ht="15.75" customHeight="1" outlineLevel="1" x14ac:dyDescent="0.25">
      <c r="A324" s="338" t="s">
        <v>584</v>
      </c>
      <c r="B324" s="285" t="s">
        <v>620</v>
      </c>
      <c r="C324" s="339" t="s">
        <v>194</v>
      </c>
      <c r="D324" s="313" t="s">
        <v>290</v>
      </c>
      <c r="E324" s="313" t="s">
        <v>290</v>
      </c>
      <c r="F324" s="313" t="s">
        <v>290</v>
      </c>
      <c r="G324" s="313" t="s">
        <v>290</v>
      </c>
      <c r="H324" s="340"/>
    </row>
    <row r="325" spans="1:8" ht="15.75" customHeight="1" outlineLevel="1" x14ac:dyDescent="0.25">
      <c r="A325" s="338" t="s">
        <v>711</v>
      </c>
      <c r="B325" s="285" t="s">
        <v>583</v>
      </c>
      <c r="C325" s="339" t="s">
        <v>290</v>
      </c>
      <c r="D325" s="313" t="s">
        <v>596</v>
      </c>
      <c r="E325" s="313" t="s">
        <v>596</v>
      </c>
      <c r="F325" s="313" t="s">
        <v>596</v>
      </c>
      <c r="G325" s="313" t="s">
        <v>596</v>
      </c>
      <c r="H325" s="340"/>
    </row>
    <row r="326" spans="1:8" ht="15.75" customHeight="1" outlineLevel="1" x14ac:dyDescent="0.25">
      <c r="A326" s="338" t="s">
        <v>712</v>
      </c>
      <c r="B326" s="141" t="s">
        <v>586</v>
      </c>
      <c r="C326" s="339" t="s">
        <v>194</v>
      </c>
      <c r="D326" s="313" t="s">
        <v>290</v>
      </c>
      <c r="E326" s="313" t="s">
        <v>290</v>
      </c>
      <c r="F326" s="313" t="s">
        <v>290</v>
      </c>
      <c r="G326" s="313" t="s">
        <v>290</v>
      </c>
      <c r="H326" s="340"/>
    </row>
    <row r="327" spans="1:8" ht="15.75" customHeight="1" outlineLevel="1" x14ac:dyDescent="0.25">
      <c r="A327" s="338" t="s">
        <v>713</v>
      </c>
      <c r="B327" s="141" t="s">
        <v>585</v>
      </c>
      <c r="C327" s="339" t="s">
        <v>37</v>
      </c>
      <c r="D327" s="313" t="s">
        <v>290</v>
      </c>
      <c r="E327" s="313" t="s">
        <v>290</v>
      </c>
      <c r="F327" s="313" t="s">
        <v>290</v>
      </c>
      <c r="G327" s="313" t="s">
        <v>290</v>
      </c>
      <c r="H327" s="340"/>
    </row>
    <row r="328" spans="1:8" ht="15.75" customHeight="1" outlineLevel="1" x14ac:dyDescent="0.25">
      <c r="A328" s="338" t="s">
        <v>714</v>
      </c>
      <c r="B328" s="285" t="s">
        <v>920</v>
      </c>
      <c r="C328" s="339" t="s">
        <v>290</v>
      </c>
      <c r="D328" s="313" t="s">
        <v>596</v>
      </c>
      <c r="E328" s="313" t="s">
        <v>596</v>
      </c>
      <c r="F328" s="313" t="s">
        <v>596</v>
      </c>
      <c r="G328" s="313" t="s">
        <v>596</v>
      </c>
      <c r="H328" s="340"/>
    </row>
    <row r="329" spans="1:8" ht="15.75" customHeight="1" outlineLevel="1" x14ac:dyDescent="0.25">
      <c r="A329" s="338" t="s">
        <v>715</v>
      </c>
      <c r="B329" s="141" t="s">
        <v>586</v>
      </c>
      <c r="C329" s="339" t="s">
        <v>194</v>
      </c>
      <c r="D329" s="313" t="s">
        <v>290</v>
      </c>
      <c r="E329" s="313" t="s">
        <v>290</v>
      </c>
      <c r="F329" s="313" t="s">
        <v>290</v>
      </c>
      <c r="G329" s="313" t="s">
        <v>290</v>
      </c>
      <c r="H329" s="340"/>
    </row>
    <row r="330" spans="1:8" ht="15.75" customHeight="1" outlineLevel="1" x14ac:dyDescent="0.25">
      <c r="A330" s="338" t="s">
        <v>716</v>
      </c>
      <c r="B330" s="141" t="s">
        <v>587</v>
      </c>
      <c r="C330" s="339" t="s">
        <v>36</v>
      </c>
      <c r="D330" s="313" t="s">
        <v>290</v>
      </c>
      <c r="E330" s="313" t="s">
        <v>290</v>
      </c>
      <c r="F330" s="313" t="s">
        <v>290</v>
      </c>
      <c r="G330" s="313" t="s">
        <v>290</v>
      </c>
      <c r="H330" s="340"/>
    </row>
    <row r="331" spans="1:8" ht="15.75" customHeight="1" outlineLevel="1" x14ac:dyDescent="0.25">
      <c r="A331" s="338" t="s">
        <v>717</v>
      </c>
      <c r="B331" s="141" t="s">
        <v>585</v>
      </c>
      <c r="C331" s="339" t="s">
        <v>37</v>
      </c>
      <c r="D331" s="313" t="s">
        <v>290</v>
      </c>
      <c r="E331" s="313" t="s">
        <v>290</v>
      </c>
      <c r="F331" s="313" t="s">
        <v>290</v>
      </c>
      <c r="G331" s="313" t="s">
        <v>290</v>
      </c>
      <c r="H331" s="340"/>
    </row>
    <row r="332" spans="1:8" ht="15.75" customHeight="1" outlineLevel="1" x14ac:dyDescent="0.25">
      <c r="A332" s="338" t="s">
        <v>718</v>
      </c>
      <c r="B332" s="285" t="s">
        <v>34</v>
      </c>
      <c r="C332" s="339" t="s">
        <v>290</v>
      </c>
      <c r="D332" s="313" t="s">
        <v>596</v>
      </c>
      <c r="E332" s="313" t="s">
        <v>596</v>
      </c>
      <c r="F332" s="313" t="s">
        <v>596</v>
      </c>
      <c r="G332" s="313" t="s">
        <v>596</v>
      </c>
      <c r="H332" s="340"/>
    </row>
    <row r="333" spans="1:8" ht="15.75" customHeight="1" outlineLevel="1" x14ac:dyDescent="0.25">
      <c r="A333" s="338" t="s">
        <v>719</v>
      </c>
      <c r="B333" s="141" t="s">
        <v>586</v>
      </c>
      <c r="C333" s="339" t="s">
        <v>194</v>
      </c>
      <c r="D333" s="313" t="s">
        <v>290</v>
      </c>
      <c r="E333" s="313" t="s">
        <v>290</v>
      </c>
      <c r="F333" s="313" t="s">
        <v>290</v>
      </c>
      <c r="G333" s="313" t="s">
        <v>290</v>
      </c>
      <c r="H333" s="340"/>
    </row>
    <row r="334" spans="1:8" ht="15.75" customHeight="1" outlineLevel="1" x14ac:dyDescent="0.25">
      <c r="A334" s="338" t="s">
        <v>720</v>
      </c>
      <c r="B334" s="141" t="s">
        <v>585</v>
      </c>
      <c r="C334" s="339" t="s">
        <v>37</v>
      </c>
      <c r="D334" s="313" t="s">
        <v>290</v>
      </c>
      <c r="E334" s="313" t="s">
        <v>290</v>
      </c>
      <c r="F334" s="313" t="s">
        <v>290</v>
      </c>
      <c r="G334" s="313" t="s">
        <v>290</v>
      </c>
      <c r="H334" s="340"/>
    </row>
    <row r="335" spans="1:8" ht="15.75" customHeight="1" outlineLevel="1" x14ac:dyDescent="0.25">
      <c r="A335" s="338" t="s">
        <v>721</v>
      </c>
      <c r="B335" s="285" t="s">
        <v>35</v>
      </c>
      <c r="C335" s="339" t="s">
        <v>290</v>
      </c>
      <c r="D335" s="313" t="s">
        <v>596</v>
      </c>
      <c r="E335" s="313" t="s">
        <v>596</v>
      </c>
      <c r="F335" s="313" t="s">
        <v>596</v>
      </c>
      <c r="G335" s="313" t="s">
        <v>596</v>
      </c>
      <c r="H335" s="340"/>
    </row>
    <row r="336" spans="1:8" ht="15.75" customHeight="1" outlineLevel="1" x14ac:dyDescent="0.25">
      <c r="A336" s="338" t="s">
        <v>722</v>
      </c>
      <c r="B336" s="141" t="s">
        <v>586</v>
      </c>
      <c r="C336" s="339" t="s">
        <v>194</v>
      </c>
      <c r="D336" s="313" t="s">
        <v>290</v>
      </c>
      <c r="E336" s="313" t="s">
        <v>290</v>
      </c>
      <c r="F336" s="313" t="s">
        <v>290</v>
      </c>
      <c r="G336" s="313" t="s">
        <v>290</v>
      </c>
      <c r="H336" s="340"/>
    </row>
    <row r="337" spans="1:8" ht="15.75" customHeight="1" outlineLevel="1" x14ac:dyDescent="0.25">
      <c r="A337" s="338" t="s">
        <v>723</v>
      </c>
      <c r="B337" s="141" t="s">
        <v>587</v>
      </c>
      <c r="C337" s="339" t="s">
        <v>36</v>
      </c>
      <c r="D337" s="313" t="s">
        <v>290</v>
      </c>
      <c r="E337" s="313" t="s">
        <v>290</v>
      </c>
      <c r="F337" s="313" t="s">
        <v>290</v>
      </c>
      <c r="G337" s="313" t="s">
        <v>290</v>
      </c>
      <c r="H337" s="340"/>
    </row>
    <row r="338" spans="1:8" ht="15.75" customHeight="1" outlineLevel="1" x14ac:dyDescent="0.25">
      <c r="A338" s="338" t="s">
        <v>724</v>
      </c>
      <c r="B338" s="141" t="s">
        <v>585</v>
      </c>
      <c r="C338" s="339" t="s">
        <v>37</v>
      </c>
      <c r="D338" s="313" t="s">
        <v>290</v>
      </c>
      <c r="E338" s="313" t="s">
        <v>290</v>
      </c>
      <c r="F338" s="313" t="s">
        <v>290</v>
      </c>
      <c r="G338" s="313" t="s">
        <v>290</v>
      </c>
      <c r="H338" s="340"/>
    </row>
    <row r="339" spans="1:8" x14ac:dyDescent="0.25">
      <c r="A339" s="338" t="s">
        <v>588</v>
      </c>
      <c r="B339" s="293" t="s">
        <v>622</v>
      </c>
      <c r="C339" s="339" t="s">
        <v>290</v>
      </c>
      <c r="D339" s="301" t="s">
        <v>596</v>
      </c>
      <c r="E339" s="301" t="s">
        <v>596</v>
      </c>
      <c r="F339" s="301" t="s">
        <v>596</v>
      </c>
      <c r="G339" s="301" t="s">
        <v>596</v>
      </c>
      <c r="H339" s="340"/>
    </row>
    <row r="340" spans="1:8" ht="31.5" x14ac:dyDescent="0.25">
      <c r="A340" s="338" t="s">
        <v>590</v>
      </c>
      <c r="B340" s="285" t="s">
        <v>1062</v>
      </c>
      <c r="C340" s="339" t="s">
        <v>194</v>
      </c>
      <c r="D340" s="301">
        <v>1881.1610084599999</v>
      </c>
      <c r="E340" s="301">
        <v>1382.1064865899998</v>
      </c>
      <c r="F340" s="301">
        <f t="shared" ref="F340:F367" si="11">E340-D340</f>
        <v>-499.05452187000014</v>
      </c>
      <c r="G340" s="304">
        <f t="shared" ref="G340:G367" si="12">IFERROR(F340/D340,0)</f>
        <v>-0.26529070059694032</v>
      </c>
      <c r="H340" s="340"/>
    </row>
    <row r="341" spans="1:8" ht="31.5" x14ac:dyDescent="0.25">
      <c r="A341" s="338" t="s">
        <v>725</v>
      </c>
      <c r="B341" s="141" t="s">
        <v>1063</v>
      </c>
      <c r="C341" s="339" t="s">
        <v>194</v>
      </c>
      <c r="D341" s="301">
        <v>0</v>
      </c>
      <c r="E341" s="301">
        <f>E342+E343</f>
        <v>0</v>
      </c>
      <c r="F341" s="301">
        <f t="shared" si="11"/>
        <v>0</v>
      </c>
      <c r="G341" s="304">
        <f t="shared" si="12"/>
        <v>0</v>
      </c>
      <c r="H341" s="340"/>
    </row>
    <row r="342" spans="1:8" x14ac:dyDescent="0.25">
      <c r="A342" s="338" t="s">
        <v>917</v>
      </c>
      <c r="B342" s="307" t="s">
        <v>971</v>
      </c>
      <c r="C342" s="339" t="s">
        <v>194</v>
      </c>
      <c r="D342" s="301">
        <v>0</v>
      </c>
      <c r="E342" s="301">
        <v>0</v>
      </c>
      <c r="F342" s="301">
        <f t="shared" si="11"/>
        <v>0</v>
      </c>
      <c r="G342" s="304">
        <f t="shared" si="12"/>
        <v>0</v>
      </c>
      <c r="H342" s="340"/>
    </row>
    <row r="343" spans="1:8" x14ac:dyDescent="0.25">
      <c r="A343" s="338" t="s">
        <v>916</v>
      </c>
      <c r="B343" s="307" t="s">
        <v>972</v>
      </c>
      <c r="C343" s="339" t="s">
        <v>194</v>
      </c>
      <c r="D343" s="301">
        <v>0</v>
      </c>
      <c r="E343" s="301">
        <v>0</v>
      </c>
      <c r="F343" s="301">
        <f t="shared" si="11"/>
        <v>0</v>
      </c>
      <c r="G343" s="304">
        <f t="shared" si="12"/>
        <v>0</v>
      </c>
      <c r="H343" s="340"/>
    </row>
    <row r="344" spans="1:8" x14ac:dyDescent="0.25">
      <c r="A344" s="338" t="s">
        <v>883</v>
      </c>
      <c r="B344" s="285" t="s">
        <v>1019</v>
      </c>
      <c r="C344" s="339" t="s">
        <v>194</v>
      </c>
      <c r="D344" s="301">
        <v>814.39917259785648</v>
      </c>
      <c r="E344" s="301">
        <v>726.71586740999999</v>
      </c>
      <c r="F344" s="301">
        <f t="shared" si="11"/>
        <v>-87.68330518785649</v>
      </c>
      <c r="G344" s="304">
        <f t="shared" si="12"/>
        <v>-0.10766625033293566</v>
      </c>
      <c r="H344" s="340"/>
    </row>
    <row r="345" spans="1:8" x14ac:dyDescent="0.25">
      <c r="A345" s="338" t="s">
        <v>884</v>
      </c>
      <c r="B345" s="285" t="s">
        <v>1064</v>
      </c>
      <c r="C345" s="339" t="s">
        <v>36</v>
      </c>
      <c r="D345" s="301">
        <v>269</v>
      </c>
      <c r="E345" s="301">
        <v>269</v>
      </c>
      <c r="F345" s="301">
        <f t="shared" si="11"/>
        <v>0</v>
      </c>
      <c r="G345" s="304">
        <f t="shared" si="12"/>
        <v>0</v>
      </c>
      <c r="H345" s="340"/>
    </row>
    <row r="346" spans="1:8" ht="31.5" x14ac:dyDescent="0.25">
      <c r="A346" s="338" t="s">
        <v>885</v>
      </c>
      <c r="B346" s="141" t="s">
        <v>1065</v>
      </c>
      <c r="C346" s="339" t="s">
        <v>36</v>
      </c>
      <c r="D346" s="301">
        <v>0</v>
      </c>
      <c r="E346" s="301">
        <v>0</v>
      </c>
      <c r="F346" s="301">
        <f t="shared" si="11"/>
        <v>0</v>
      </c>
      <c r="G346" s="304">
        <f t="shared" si="12"/>
        <v>0</v>
      </c>
      <c r="H346" s="340"/>
    </row>
    <row r="347" spans="1:8" x14ac:dyDescent="0.25">
      <c r="A347" s="338" t="s">
        <v>918</v>
      </c>
      <c r="B347" s="307" t="s">
        <v>971</v>
      </c>
      <c r="C347" s="339" t="s">
        <v>36</v>
      </c>
      <c r="D347" s="301">
        <v>0</v>
      </c>
      <c r="E347" s="301">
        <v>0</v>
      </c>
      <c r="F347" s="301">
        <f t="shared" si="11"/>
        <v>0</v>
      </c>
      <c r="G347" s="304">
        <f t="shared" si="12"/>
        <v>0</v>
      </c>
      <c r="H347" s="340"/>
    </row>
    <row r="348" spans="1:8" x14ac:dyDescent="0.25">
      <c r="A348" s="338" t="s">
        <v>919</v>
      </c>
      <c r="B348" s="307" t="s">
        <v>972</v>
      </c>
      <c r="C348" s="339" t="s">
        <v>36</v>
      </c>
      <c r="D348" s="301">
        <v>0</v>
      </c>
      <c r="E348" s="301">
        <v>0</v>
      </c>
      <c r="F348" s="301">
        <f t="shared" si="11"/>
        <v>0</v>
      </c>
      <c r="G348" s="304">
        <f t="shared" si="12"/>
        <v>0</v>
      </c>
      <c r="H348" s="340"/>
    </row>
    <row r="349" spans="1:8" x14ac:dyDescent="0.25">
      <c r="A349" s="338" t="s">
        <v>886</v>
      </c>
      <c r="B349" s="285" t="s">
        <v>974</v>
      </c>
      <c r="C349" s="339" t="s">
        <v>973</v>
      </c>
      <c r="D349" s="301">
        <v>64257.111045000005</v>
      </c>
      <c r="E349" s="301">
        <v>64780.978000000003</v>
      </c>
      <c r="F349" s="301">
        <f t="shared" si="11"/>
        <v>523.86695499999769</v>
      </c>
      <c r="G349" s="304">
        <f t="shared" si="12"/>
        <v>8.1526689650446241E-3</v>
      </c>
      <c r="H349" s="340"/>
    </row>
    <row r="350" spans="1:8" ht="31.5" x14ac:dyDescent="0.25">
      <c r="A350" s="338" t="s">
        <v>887</v>
      </c>
      <c r="B350" s="285" t="s">
        <v>1130</v>
      </c>
      <c r="C350" s="339" t="s">
        <v>756</v>
      </c>
      <c r="D350" s="301">
        <f>D29-D63-D64-D57</f>
        <v>1414.02652629519</v>
      </c>
      <c r="E350" s="301">
        <f>E29-E63-E64-E57</f>
        <v>833.77128607733357</v>
      </c>
      <c r="F350" s="301">
        <f t="shared" si="11"/>
        <v>-580.25524021785645</v>
      </c>
      <c r="G350" s="304">
        <f t="shared" si="12"/>
        <v>-0.41035668668688274</v>
      </c>
      <c r="H350" s="340"/>
    </row>
    <row r="351" spans="1:8" ht="15.75" customHeight="1" outlineLevel="1" x14ac:dyDescent="0.25">
      <c r="A351" s="338" t="s">
        <v>591</v>
      </c>
      <c r="B351" s="293" t="s">
        <v>589</v>
      </c>
      <c r="C351" s="339" t="s">
        <v>290</v>
      </c>
      <c r="D351" s="301" t="s">
        <v>596</v>
      </c>
      <c r="E351" s="301" t="s">
        <v>596</v>
      </c>
      <c r="F351" s="301" t="s">
        <v>290</v>
      </c>
      <c r="G351" s="304" t="s">
        <v>290</v>
      </c>
      <c r="H351" s="340"/>
    </row>
    <row r="352" spans="1:8" ht="15.75" customHeight="1" outlineLevel="1" x14ac:dyDescent="0.25">
      <c r="A352" s="338" t="s">
        <v>593</v>
      </c>
      <c r="B352" s="285" t="s">
        <v>635</v>
      </c>
      <c r="C352" s="339" t="s">
        <v>194</v>
      </c>
      <c r="D352" s="301">
        <v>2047.0371860776488</v>
      </c>
      <c r="E352" s="301">
        <v>1498.56545342</v>
      </c>
      <c r="F352" s="301">
        <f t="shared" si="11"/>
        <v>-548.47173265764877</v>
      </c>
      <c r="G352" s="304">
        <f t="shared" si="12"/>
        <v>-0.26793442561177</v>
      </c>
      <c r="H352" s="340"/>
    </row>
    <row r="353" spans="1:8" ht="15.75" customHeight="1" outlineLevel="1" x14ac:dyDescent="0.25">
      <c r="A353" s="338" t="s">
        <v>594</v>
      </c>
      <c r="B353" s="285" t="s">
        <v>636</v>
      </c>
      <c r="C353" s="339" t="s">
        <v>618</v>
      </c>
      <c r="D353" s="301" t="s">
        <v>290</v>
      </c>
      <c r="E353" s="301" t="s">
        <v>290</v>
      </c>
      <c r="F353" s="301" t="s">
        <v>290</v>
      </c>
      <c r="G353" s="304" t="s">
        <v>290</v>
      </c>
      <c r="H353" s="340"/>
    </row>
    <row r="354" spans="1:8" ht="47.25" customHeight="1" outlineLevel="1" x14ac:dyDescent="0.25">
      <c r="A354" s="338" t="s">
        <v>642</v>
      </c>
      <c r="B354" s="285" t="s">
        <v>975</v>
      </c>
      <c r="C354" s="339" t="s">
        <v>756</v>
      </c>
      <c r="D354" s="301">
        <f>D29+D32-D57-D58</f>
        <v>2404.4743018252652</v>
      </c>
      <c r="E354" s="301">
        <f>E29+E32-E57-E58</f>
        <v>1296.1197279708763</v>
      </c>
      <c r="F354" s="301">
        <f t="shared" si="11"/>
        <v>-1108.3545738543889</v>
      </c>
      <c r="G354" s="304">
        <f t="shared" si="12"/>
        <v>-0.46095505076224924</v>
      </c>
      <c r="H354" s="340"/>
    </row>
    <row r="355" spans="1:8" ht="31.5" customHeight="1" outlineLevel="1" x14ac:dyDescent="0.25">
      <c r="A355" s="338" t="s">
        <v>726</v>
      </c>
      <c r="B355" s="285" t="s">
        <v>1020</v>
      </c>
      <c r="C355" s="339" t="s">
        <v>756</v>
      </c>
      <c r="D355" s="301" t="s">
        <v>290</v>
      </c>
      <c r="E355" s="301" t="s">
        <v>290</v>
      </c>
      <c r="F355" s="301" t="s">
        <v>290</v>
      </c>
      <c r="G355" s="304" t="s">
        <v>290</v>
      </c>
      <c r="H355" s="340"/>
    </row>
    <row r="356" spans="1:8" ht="15.75" customHeight="1" outlineLevel="1" x14ac:dyDescent="0.25">
      <c r="A356" s="338" t="s">
        <v>595</v>
      </c>
      <c r="B356" s="293" t="s">
        <v>592</v>
      </c>
      <c r="C356" s="341" t="s">
        <v>290</v>
      </c>
      <c r="D356" s="301" t="s">
        <v>596</v>
      </c>
      <c r="E356" s="301" t="s">
        <v>596</v>
      </c>
      <c r="F356" s="301" t="s">
        <v>290</v>
      </c>
      <c r="G356" s="304" t="s">
        <v>290</v>
      </c>
      <c r="H356" s="340"/>
    </row>
    <row r="357" spans="1:8" ht="18" customHeight="1" outlineLevel="1" x14ac:dyDescent="0.25">
      <c r="A357" s="338" t="s">
        <v>727</v>
      </c>
      <c r="B357" s="285" t="s">
        <v>745</v>
      </c>
      <c r="C357" s="339" t="s">
        <v>36</v>
      </c>
      <c r="D357" s="301" t="s">
        <v>290</v>
      </c>
      <c r="E357" s="301" t="s">
        <v>290</v>
      </c>
      <c r="F357" s="301" t="s">
        <v>290</v>
      </c>
      <c r="G357" s="304" t="s">
        <v>290</v>
      </c>
      <c r="H357" s="340"/>
    </row>
    <row r="358" spans="1:8" ht="47.25" customHeight="1" outlineLevel="1" x14ac:dyDescent="0.25">
      <c r="A358" s="338" t="s">
        <v>728</v>
      </c>
      <c r="B358" s="141" t="s">
        <v>888</v>
      </c>
      <c r="C358" s="339" t="s">
        <v>36</v>
      </c>
      <c r="D358" s="301" t="s">
        <v>290</v>
      </c>
      <c r="E358" s="301" t="s">
        <v>290</v>
      </c>
      <c r="F358" s="301" t="s">
        <v>290</v>
      </c>
      <c r="G358" s="304" t="s">
        <v>290</v>
      </c>
      <c r="H358" s="340"/>
    </row>
    <row r="359" spans="1:8" ht="47.25" customHeight="1" outlineLevel="1" x14ac:dyDescent="0.25">
      <c r="A359" s="338" t="s">
        <v>729</v>
      </c>
      <c r="B359" s="141" t="s">
        <v>889</v>
      </c>
      <c r="C359" s="339" t="s">
        <v>36</v>
      </c>
      <c r="D359" s="301" t="s">
        <v>290</v>
      </c>
      <c r="E359" s="301" t="s">
        <v>290</v>
      </c>
      <c r="F359" s="301" t="s">
        <v>290</v>
      </c>
      <c r="G359" s="304" t="s">
        <v>290</v>
      </c>
      <c r="H359" s="340"/>
    </row>
    <row r="360" spans="1:8" ht="31.5" customHeight="1" outlineLevel="1" x14ac:dyDescent="0.25">
      <c r="A360" s="338" t="s">
        <v>730</v>
      </c>
      <c r="B360" s="141" t="s">
        <v>639</v>
      </c>
      <c r="C360" s="339" t="s">
        <v>36</v>
      </c>
      <c r="D360" s="301" t="s">
        <v>290</v>
      </c>
      <c r="E360" s="301" t="s">
        <v>290</v>
      </c>
      <c r="F360" s="301" t="s">
        <v>290</v>
      </c>
      <c r="G360" s="304" t="s">
        <v>290</v>
      </c>
      <c r="H360" s="340"/>
    </row>
    <row r="361" spans="1:8" ht="15.75" customHeight="1" outlineLevel="1" x14ac:dyDescent="0.25">
      <c r="A361" s="338" t="s">
        <v>731</v>
      </c>
      <c r="B361" s="285" t="s">
        <v>744</v>
      </c>
      <c r="C361" s="339" t="s">
        <v>194</v>
      </c>
      <c r="D361" s="301" t="s">
        <v>290</v>
      </c>
      <c r="E361" s="301" t="s">
        <v>290</v>
      </c>
      <c r="F361" s="301" t="s">
        <v>290</v>
      </c>
      <c r="G361" s="304" t="s">
        <v>290</v>
      </c>
      <c r="H361" s="340"/>
    </row>
    <row r="362" spans="1:8" ht="31.5" customHeight="1" outlineLevel="1" x14ac:dyDescent="0.25">
      <c r="A362" s="338" t="s">
        <v>732</v>
      </c>
      <c r="B362" s="141" t="s">
        <v>640</v>
      </c>
      <c r="C362" s="339" t="s">
        <v>194</v>
      </c>
      <c r="D362" s="301" t="s">
        <v>290</v>
      </c>
      <c r="E362" s="301" t="s">
        <v>290</v>
      </c>
      <c r="F362" s="301" t="s">
        <v>290</v>
      </c>
      <c r="G362" s="304" t="s">
        <v>290</v>
      </c>
      <c r="H362" s="340"/>
    </row>
    <row r="363" spans="1:8" ht="15.75" customHeight="1" outlineLevel="1" x14ac:dyDescent="0.25">
      <c r="A363" s="338" t="s">
        <v>733</v>
      </c>
      <c r="B363" s="141" t="s">
        <v>641</v>
      </c>
      <c r="C363" s="339" t="s">
        <v>194</v>
      </c>
      <c r="D363" s="301" t="s">
        <v>290</v>
      </c>
      <c r="E363" s="301" t="s">
        <v>290</v>
      </c>
      <c r="F363" s="301" t="s">
        <v>290</v>
      </c>
      <c r="G363" s="304" t="s">
        <v>290</v>
      </c>
      <c r="H363" s="340"/>
    </row>
    <row r="364" spans="1:8" ht="31.5" customHeight="1" outlineLevel="1" x14ac:dyDescent="0.25">
      <c r="A364" s="338" t="s">
        <v>734</v>
      </c>
      <c r="B364" s="285" t="s">
        <v>743</v>
      </c>
      <c r="C364" s="339" t="s">
        <v>756</v>
      </c>
      <c r="D364" s="301" t="s">
        <v>290</v>
      </c>
      <c r="E364" s="301" t="s">
        <v>290</v>
      </c>
      <c r="F364" s="301" t="s">
        <v>290</v>
      </c>
      <c r="G364" s="304" t="s">
        <v>290</v>
      </c>
      <c r="H364" s="340"/>
    </row>
    <row r="365" spans="1:8" ht="15.75" customHeight="1" outlineLevel="1" x14ac:dyDescent="0.25">
      <c r="A365" s="338" t="s">
        <v>735</v>
      </c>
      <c r="B365" s="141" t="s">
        <v>637</v>
      </c>
      <c r="C365" s="339" t="s">
        <v>756</v>
      </c>
      <c r="D365" s="301" t="s">
        <v>290</v>
      </c>
      <c r="E365" s="301" t="s">
        <v>290</v>
      </c>
      <c r="F365" s="301" t="s">
        <v>290</v>
      </c>
      <c r="G365" s="304" t="s">
        <v>290</v>
      </c>
      <c r="H365" s="340"/>
    </row>
    <row r="366" spans="1:8" ht="15.75" customHeight="1" outlineLevel="1" x14ac:dyDescent="0.25">
      <c r="A366" s="338" t="s">
        <v>736</v>
      </c>
      <c r="B366" s="141" t="s">
        <v>638</v>
      </c>
      <c r="C366" s="339" t="s">
        <v>756</v>
      </c>
      <c r="D366" s="301" t="s">
        <v>290</v>
      </c>
      <c r="E366" s="301" t="s">
        <v>290</v>
      </c>
      <c r="F366" s="301" t="s">
        <v>290</v>
      </c>
      <c r="G366" s="304" t="s">
        <v>290</v>
      </c>
      <c r="H366" s="340"/>
    </row>
    <row r="367" spans="1:8" x14ac:dyDescent="0.25">
      <c r="A367" s="338" t="s">
        <v>737</v>
      </c>
      <c r="B367" s="293" t="s">
        <v>890</v>
      </c>
      <c r="C367" s="339" t="s">
        <v>38</v>
      </c>
      <c r="D367" s="301">
        <v>2397.5</v>
      </c>
      <c r="E367" s="295">
        <v>2371.0333333333333</v>
      </c>
      <c r="F367" s="295">
        <f t="shared" si="11"/>
        <v>-26.466666666666697</v>
      </c>
      <c r="G367" s="342">
        <f t="shared" si="12"/>
        <v>-1.1039277024678497E-2</v>
      </c>
      <c r="H367" s="340"/>
    </row>
    <row r="368" spans="1:8" ht="15.75" customHeight="1" x14ac:dyDescent="0.25">
      <c r="A368" s="343" t="s">
        <v>1112</v>
      </c>
      <c r="B368" s="343"/>
      <c r="C368" s="343"/>
      <c r="D368" s="343"/>
      <c r="E368" s="343"/>
      <c r="F368" s="343"/>
      <c r="G368" s="343"/>
      <c r="H368" s="340"/>
    </row>
    <row r="369" spans="1:8" ht="10.5" customHeight="1" x14ac:dyDescent="0.25">
      <c r="A369" s="343"/>
      <c r="B369" s="343"/>
      <c r="C369" s="343"/>
      <c r="D369" s="343"/>
      <c r="E369" s="343"/>
      <c r="F369" s="343"/>
      <c r="G369" s="343"/>
      <c r="H369" s="340"/>
    </row>
    <row r="370" spans="1:8" ht="33" customHeight="1" x14ac:dyDescent="0.25">
      <c r="A370" s="344" t="s">
        <v>0</v>
      </c>
      <c r="B370" s="325" t="s">
        <v>1</v>
      </c>
      <c r="C370" s="325" t="s">
        <v>611</v>
      </c>
      <c r="D370" s="332" t="s">
        <v>1127</v>
      </c>
      <c r="E370" s="332"/>
      <c r="F370" s="332" t="s">
        <v>1115</v>
      </c>
      <c r="G370" s="332"/>
      <c r="H370" s="340"/>
    </row>
    <row r="371" spans="1:8" ht="44.25" customHeight="1" x14ac:dyDescent="0.25">
      <c r="A371" s="344"/>
      <c r="B371" s="325"/>
      <c r="C371" s="325"/>
      <c r="D371" s="298" t="s">
        <v>1116</v>
      </c>
      <c r="E371" s="298" t="s">
        <v>195</v>
      </c>
      <c r="F371" s="298" t="s">
        <v>1117</v>
      </c>
      <c r="G371" s="298" t="s">
        <v>1118</v>
      </c>
      <c r="H371" s="340"/>
    </row>
    <row r="372" spans="1:8" x14ac:dyDescent="0.25">
      <c r="A372" s="334">
        <v>1</v>
      </c>
      <c r="B372" s="335">
        <v>2</v>
      </c>
      <c r="C372" s="335">
        <v>3</v>
      </c>
      <c r="D372" s="345">
        <v>4</v>
      </c>
      <c r="E372" s="345">
        <v>5</v>
      </c>
      <c r="F372" s="345">
        <v>6</v>
      </c>
      <c r="G372" s="345">
        <v>7</v>
      </c>
      <c r="H372" s="340"/>
    </row>
    <row r="373" spans="1:8" ht="30.75" customHeight="1" x14ac:dyDescent="0.25">
      <c r="A373" s="346" t="s">
        <v>1092</v>
      </c>
      <c r="B373" s="346"/>
      <c r="C373" s="339" t="s">
        <v>756</v>
      </c>
      <c r="D373" s="296">
        <v>325.15173776464246</v>
      </c>
      <c r="E373" s="296">
        <f>E374+E431</f>
        <v>1075.0119805700001</v>
      </c>
      <c r="F373" s="296">
        <f>E373-D373</f>
        <v>749.86024280535764</v>
      </c>
      <c r="G373" s="299">
        <f>IFERROR(F373/D373,0)</f>
        <v>2.306185561118347</v>
      </c>
      <c r="H373" s="340"/>
    </row>
    <row r="374" spans="1:8" x14ac:dyDescent="0.25">
      <c r="A374" s="338" t="s">
        <v>16</v>
      </c>
      <c r="B374" s="153" t="s">
        <v>1066</v>
      </c>
      <c r="C374" s="339" t="s">
        <v>756</v>
      </c>
      <c r="D374" s="296">
        <v>325.15173776464246</v>
      </c>
      <c r="E374" s="296">
        <f>E375+E399+E427+E428</f>
        <v>768.03887659000009</v>
      </c>
      <c r="F374" s="296">
        <f>E374-D374</f>
        <v>442.88713882535762</v>
      </c>
      <c r="G374" s="299">
        <f>IFERROR(F374/D374,0)</f>
        <v>1.362093716214233</v>
      </c>
      <c r="H374" s="340"/>
    </row>
    <row r="375" spans="1:8" x14ac:dyDescent="0.25">
      <c r="A375" s="338" t="s">
        <v>17</v>
      </c>
      <c r="B375" s="285" t="s">
        <v>202</v>
      </c>
      <c r="C375" s="339" t="s">
        <v>756</v>
      </c>
      <c r="D375" s="296">
        <v>176.7178706904796</v>
      </c>
      <c r="E375" s="296">
        <f>E376+E398</f>
        <v>665.90015373000006</v>
      </c>
      <c r="F375" s="296">
        <f>E375-D375</f>
        <v>489.18228303952048</v>
      </c>
      <c r="G375" s="299">
        <f>IFERROR(F375/D375,0)</f>
        <v>2.7681540136725653</v>
      </c>
      <c r="H375" s="340"/>
    </row>
    <row r="376" spans="1:8" ht="31.5" x14ac:dyDescent="0.25">
      <c r="A376" s="338" t="s">
        <v>203</v>
      </c>
      <c r="B376" s="141" t="s">
        <v>977</v>
      </c>
      <c r="C376" s="339" t="s">
        <v>756</v>
      </c>
      <c r="D376" s="296">
        <v>176.7178706904796</v>
      </c>
      <c r="E376" s="296">
        <f>E382+E384+E389</f>
        <v>665.90015373000006</v>
      </c>
      <c r="F376" s="296">
        <f>E376-D376</f>
        <v>489.18228303952048</v>
      </c>
      <c r="G376" s="299">
        <f>IFERROR(F376/D376,0)</f>
        <v>2.7681540136725653</v>
      </c>
      <c r="H376" s="340"/>
    </row>
    <row r="377" spans="1:8" ht="18.75" customHeight="1" outlineLevel="1" x14ac:dyDescent="0.25">
      <c r="A377" s="338" t="s">
        <v>597</v>
      </c>
      <c r="B377" s="286" t="s">
        <v>892</v>
      </c>
      <c r="C377" s="339" t="s">
        <v>756</v>
      </c>
      <c r="D377" s="296" t="s">
        <v>290</v>
      </c>
      <c r="E377" s="296" t="s">
        <v>290</v>
      </c>
      <c r="F377" s="296" t="s">
        <v>290</v>
      </c>
      <c r="G377" s="299" t="s">
        <v>290</v>
      </c>
      <c r="H377" s="340"/>
    </row>
    <row r="378" spans="1:8" ht="31.5" customHeight="1" outlineLevel="1" x14ac:dyDescent="0.25">
      <c r="A378" s="338" t="s">
        <v>932</v>
      </c>
      <c r="B378" s="287" t="s">
        <v>909</v>
      </c>
      <c r="C378" s="339" t="s">
        <v>756</v>
      </c>
      <c r="D378" s="296" t="s">
        <v>290</v>
      </c>
      <c r="E378" s="296" t="s">
        <v>290</v>
      </c>
      <c r="F378" s="296" t="s">
        <v>290</v>
      </c>
      <c r="G378" s="299" t="s">
        <v>290</v>
      </c>
      <c r="H378" s="340"/>
    </row>
    <row r="379" spans="1:8" ht="31.5" customHeight="1" outlineLevel="1" x14ac:dyDescent="0.25">
      <c r="A379" s="338" t="s">
        <v>933</v>
      </c>
      <c r="B379" s="287" t="s">
        <v>910</v>
      </c>
      <c r="C379" s="339" t="s">
        <v>756</v>
      </c>
      <c r="D379" s="296" t="s">
        <v>290</v>
      </c>
      <c r="E379" s="296" t="s">
        <v>290</v>
      </c>
      <c r="F379" s="296" t="s">
        <v>290</v>
      </c>
      <c r="G379" s="299" t="s">
        <v>290</v>
      </c>
      <c r="H379" s="340"/>
    </row>
    <row r="380" spans="1:8" ht="31.5" customHeight="1" outlineLevel="1" x14ac:dyDescent="0.25">
      <c r="A380" s="338" t="s">
        <v>978</v>
      </c>
      <c r="B380" s="287" t="s">
        <v>895</v>
      </c>
      <c r="C380" s="339" t="s">
        <v>756</v>
      </c>
      <c r="D380" s="296" t="s">
        <v>290</v>
      </c>
      <c r="E380" s="296" t="s">
        <v>290</v>
      </c>
      <c r="F380" s="296" t="s">
        <v>290</v>
      </c>
      <c r="G380" s="299" t="s">
        <v>290</v>
      </c>
      <c r="H380" s="340"/>
    </row>
    <row r="381" spans="1:8" ht="18.75" customHeight="1" outlineLevel="1" x14ac:dyDescent="0.25">
      <c r="A381" s="338" t="s">
        <v>598</v>
      </c>
      <c r="B381" s="286" t="s">
        <v>1085</v>
      </c>
      <c r="C381" s="339" t="s">
        <v>756</v>
      </c>
      <c r="D381" s="296" t="s">
        <v>290</v>
      </c>
      <c r="E381" s="296" t="s">
        <v>290</v>
      </c>
      <c r="F381" s="296" t="s">
        <v>290</v>
      </c>
      <c r="G381" s="299" t="s">
        <v>290</v>
      </c>
      <c r="H381" s="340"/>
    </row>
    <row r="382" spans="1:8" x14ac:dyDescent="0.25">
      <c r="A382" s="338" t="s">
        <v>599</v>
      </c>
      <c r="B382" s="286" t="s">
        <v>893</v>
      </c>
      <c r="C382" s="339" t="s">
        <v>756</v>
      </c>
      <c r="D382" s="296">
        <v>0</v>
      </c>
      <c r="E382" s="296">
        <v>0</v>
      </c>
      <c r="F382" s="296">
        <f>E382-D382</f>
        <v>0</v>
      </c>
      <c r="G382" s="299">
        <f>IFERROR(F382/D382,0)</f>
        <v>0</v>
      </c>
      <c r="H382" s="340"/>
    </row>
    <row r="383" spans="1:8" ht="18.75" customHeight="1" outlineLevel="1" x14ac:dyDescent="0.25">
      <c r="A383" s="338" t="s">
        <v>600</v>
      </c>
      <c r="B383" s="286" t="s">
        <v>1077</v>
      </c>
      <c r="C383" s="339" t="s">
        <v>756</v>
      </c>
      <c r="D383" s="296" t="s">
        <v>290</v>
      </c>
      <c r="E383" s="296" t="s">
        <v>290</v>
      </c>
      <c r="F383" s="296" t="s">
        <v>290</v>
      </c>
      <c r="G383" s="299" t="s">
        <v>290</v>
      </c>
      <c r="H383" s="340"/>
    </row>
    <row r="384" spans="1:8" x14ac:dyDescent="0.25">
      <c r="A384" s="338" t="s">
        <v>601</v>
      </c>
      <c r="B384" s="286" t="s">
        <v>208</v>
      </c>
      <c r="C384" s="339" t="s">
        <v>756</v>
      </c>
      <c r="D384" s="296">
        <v>176.7178706904796</v>
      </c>
      <c r="E384" s="296">
        <f>E385+E387</f>
        <v>665.90015373000006</v>
      </c>
      <c r="F384" s="296">
        <f t="shared" ref="F384:F389" si="13">E384-D384</f>
        <v>489.18228303952048</v>
      </c>
      <c r="G384" s="299">
        <f t="shared" ref="G384:G389" si="14">IFERROR(F384/D384,0)</f>
        <v>2.7681540136725653</v>
      </c>
      <c r="H384" s="340"/>
    </row>
    <row r="385" spans="1:8" ht="31.5" x14ac:dyDescent="0.25">
      <c r="A385" s="338" t="s">
        <v>979</v>
      </c>
      <c r="B385" s="287" t="s">
        <v>976</v>
      </c>
      <c r="C385" s="339" t="s">
        <v>756</v>
      </c>
      <c r="D385" s="296">
        <v>0</v>
      </c>
      <c r="E385" s="296">
        <v>0</v>
      </c>
      <c r="F385" s="296">
        <f t="shared" si="13"/>
        <v>0</v>
      </c>
      <c r="G385" s="299">
        <f t="shared" si="14"/>
        <v>0</v>
      </c>
      <c r="H385" s="340"/>
    </row>
    <row r="386" spans="1:8" x14ac:dyDescent="0.25">
      <c r="A386" s="338" t="s">
        <v>980</v>
      </c>
      <c r="B386" s="287" t="s">
        <v>1026</v>
      </c>
      <c r="C386" s="339" t="s">
        <v>756</v>
      </c>
      <c r="D386" s="296">
        <v>0</v>
      </c>
      <c r="E386" s="296">
        <v>0</v>
      </c>
      <c r="F386" s="296">
        <f t="shared" si="13"/>
        <v>0</v>
      </c>
      <c r="G386" s="299">
        <f t="shared" si="14"/>
        <v>0</v>
      </c>
      <c r="H386" s="340"/>
    </row>
    <row r="387" spans="1:8" x14ac:dyDescent="0.25">
      <c r="A387" s="338" t="s">
        <v>981</v>
      </c>
      <c r="B387" s="287" t="s">
        <v>738</v>
      </c>
      <c r="C387" s="339" t="s">
        <v>756</v>
      </c>
      <c r="D387" s="296">
        <v>176.7178706904796</v>
      </c>
      <c r="E387" s="296">
        <f>E388</f>
        <v>665.90015373000006</v>
      </c>
      <c r="F387" s="296">
        <f t="shared" si="13"/>
        <v>489.18228303952048</v>
      </c>
      <c r="G387" s="299">
        <f t="shared" si="14"/>
        <v>2.7681540136725653</v>
      </c>
      <c r="H387" s="340"/>
    </row>
    <row r="388" spans="1:8" x14ac:dyDescent="0.25">
      <c r="A388" s="338" t="s">
        <v>982</v>
      </c>
      <c r="B388" s="287" t="s">
        <v>1026</v>
      </c>
      <c r="C388" s="339" t="s">
        <v>756</v>
      </c>
      <c r="D388" s="296">
        <v>176.7178706904796</v>
      </c>
      <c r="E388" s="296">
        <v>665.90015373000006</v>
      </c>
      <c r="F388" s="296">
        <f t="shared" si="13"/>
        <v>489.18228303952048</v>
      </c>
      <c r="G388" s="299">
        <f t="shared" si="14"/>
        <v>2.7681540136725653</v>
      </c>
      <c r="H388" s="340"/>
    </row>
    <row r="389" spans="1:8" x14ac:dyDescent="0.25">
      <c r="A389" s="338" t="s">
        <v>602</v>
      </c>
      <c r="B389" s="286" t="s">
        <v>894</v>
      </c>
      <c r="C389" s="339" t="s">
        <v>756</v>
      </c>
      <c r="D389" s="296">
        <v>0</v>
      </c>
      <c r="E389" s="296">
        <v>0</v>
      </c>
      <c r="F389" s="296">
        <f t="shared" si="13"/>
        <v>0</v>
      </c>
      <c r="G389" s="299">
        <f t="shared" si="14"/>
        <v>0</v>
      </c>
      <c r="H389" s="340"/>
    </row>
    <row r="390" spans="1:8" ht="18.75" customHeight="1" outlineLevel="1" x14ac:dyDescent="0.25">
      <c r="A390" s="338" t="s">
        <v>623</v>
      </c>
      <c r="B390" s="286" t="s">
        <v>1082</v>
      </c>
      <c r="C390" s="339" t="s">
        <v>756</v>
      </c>
      <c r="D390" s="296" t="s">
        <v>290</v>
      </c>
      <c r="E390" s="296" t="s">
        <v>290</v>
      </c>
      <c r="F390" s="296" t="s">
        <v>290</v>
      </c>
      <c r="G390" s="299" t="s">
        <v>290</v>
      </c>
      <c r="H390" s="340"/>
    </row>
    <row r="391" spans="1:8" ht="31.5" customHeight="1" outlineLevel="1" x14ac:dyDescent="0.25">
      <c r="A391" s="338" t="s">
        <v>921</v>
      </c>
      <c r="B391" s="286" t="s">
        <v>1067</v>
      </c>
      <c r="C391" s="339" t="s">
        <v>756</v>
      </c>
      <c r="D391" s="296" t="s">
        <v>290</v>
      </c>
      <c r="E391" s="296" t="s">
        <v>290</v>
      </c>
      <c r="F391" s="296" t="s">
        <v>290</v>
      </c>
      <c r="G391" s="299" t="s">
        <v>290</v>
      </c>
      <c r="H391" s="340"/>
    </row>
    <row r="392" spans="1:8" ht="18" customHeight="1" outlineLevel="1" x14ac:dyDescent="0.25">
      <c r="A392" s="338" t="s">
        <v>983</v>
      </c>
      <c r="B392" s="287" t="s">
        <v>650</v>
      </c>
      <c r="C392" s="339" t="s">
        <v>756</v>
      </c>
      <c r="D392" s="296" t="s">
        <v>290</v>
      </c>
      <c r="E392" s="296" t="s">
        <v>290</v>
      </c>
      <c r="F392" s="296" t="s">
        <v>290</v>
      </c>
      <c r="G392" s="299" t="s">
        <v>290</v>
      </c>
      <c r="H392" s="340"/>
    </row>
    <row r="393" spans="1:8" ht="18" customHeight="1" outlineLevel="1" x14ac:dyDescent="0.25">
      <c r="A393" s="338" t="s">
        <v>984</v>
      </c>
      <c r="B393" s="308" t="s">
        <v>638</v>
      </c>
      <c r="C393" s="339" t="s">
        <v>756</v>
      </c>
      <c r="D393" s="296" t="s">
        <v>290</v>
      </c>
      <c r="E393" s="296" t="s">
        <v>290</v>
      </c>
      <c r="F393" s="296" t="s">
        <v>290</v>
      </c>
      <c r="G393" s="299" t="s">
        <v>290</v>
      </c>
      <c r="H393" s="340"/>
    </row>
    <row r="394" spans="1:8" ht="31.5" customHeight="1" outlineLevel="1" x14ac:dyDescent="0.25">
      <c r="A394" s="338" t="s">
        <v>205</v>
      </c>
      <c r="B394" s="141" t="s">
        <v>1023</v>
      </c>
      <c r="C394" s="339" t="s">
        <v>756</v>
      </c>
      <c r="D394" s="296" t="s">
        <v>290</v>
      </c>
      <c r="E394" s="296" t="s">
        <v>290</v>
      </c>
      <c r="F394" s="296" t="s">
        <v>290</v>
      </c>
      <c r="G394" s="299" t="s">
        <v>290</v>
      </c>
      <c r="H394" s="340"/>
    </row>
    <row r="395" spans="1:8" ht="31.5" customHeight="1" outlineLevel="1" x14ac:dyDescent="0.25">
      <c r="A395" s="338" t="s">
        <v>985</v>
      </c>
      <c r="B395" s="286" t="s">
        <v>909</v>
      </c>
      <c r="C395" s="339" t="s">
        <v>756</v>
      </c>
      <c r="D395" s="296" t="s">
        <v>290</v>
      </c>
      <c r="E395" s="296" t="s">
        <v>290</v>
      </c>
      <c r="F395" s="296" t="s">
        <v>290</v>
      </c>
      <c r="G395" s="299" t="s">
        <v>290</v>
      </c>
      <c r="H395" s="340"/>
    </row>
    <row r="396" spans="1:8" ht="31.5" customHeight="1" outlineLevel="1" x14ac:dyDescent="0.25">
      <c r="A396" s="338" t="s">
        <v>986</v>
      </c>
      <c r="B396" s="286" t="s">
        <v>910</v>
      </c>
      <c r="C396" s="339" t="s">
        <v>756</v>
      </c>
      <c r="D396" s="296" t="s">
        <v>290</v>
      </c>
      <c r="E396" s="296" t="s">
        <v>290</v>
      </c>
      <c r="F396" s="296" t="s">
        <v>290</v>
      </c>
      <c r="G396" s="299" t="s">
        <v>290</v>
      </c>
      <c r="H396" s="340"/>
    </row>
    <row r="397" spans="1:8" ht="31.5" customHeight="1" outlineLevel="1" x14ac:dyDescent="0.25">
      <c r="A397" s="338" t="s">
        <v>987</v>
      </c>
      <c r="B397" s="286" t="s">
        <v>895</v>
      </c>
      <c r="C397" s="339" t="s">
        <v>756</v>
      </c>
      <c r="D397" s="296" t="s">
        <v>290</v>
      </c>
      <c r="E397" s="296" t="s">
        <v>290</v>
      </c>
      <c r="F397" s="296" t="s">
        <v>290</v>
      </c>
      <c r="G397" s="299" t="s">
        <v>290</v>
      </c>
      <c r="H397" s="340"/>
    </row>
    <row r="398" spans="1:8" x14ac:dyDescent="0.25">
      <c r="A398" s="338" t="s">
        <v>207</v>
      </c>
      <c r="B398" s="141" t="s">
        <v>502</v>
      </c>
      <c r="C398" s="339" t="s">
        <v>756</v>
      </c>
      <c r="D398" s="296">
        <v>0</v>
      </c>
      <c r="E398" s="296">
        <f>E376-E382-E384-E389</f>
        <v>0</v>
      </c>
      <c r="F398" s="296">
        <f>E398-D398</f>
        <v>0</v>
      </c>
      <c r="G398" s="299">
        <f>IFERROR(F398/D398,0)</f>
        <v>0</v>
      </c>
      <c r="H398" s="340"/>
    </row>
    <row r="399" spans="1:8" x14ac:dyDescent="0.25">
      <c r="A399" s="338" t="s">
        <v>18</v>
      </c>
      <c r="B399" s="285" t="s">
        <v>1068</v>
      </c>
      <c r="C399" s="339" t="s">
        <v>756</v>
      </c>
      <c r="D399" s="296">
        <v>69.298238119440441</v>
      </c>
      <c r="E399" s="296">
        <f>E400+E413+E414</f>
        <v>101.84024169333335</v>
      </c>
      <c r="F399" s="296">
        <f>E399-D399</f>
        <v>32.542003573892913</v>
      </c>
      <c r="G399" s="299">
        <f>IFERROR(F399/D399,0)</f>
        <v>0.46959352008061817</v>
      </c>
      <c r="H399" s="340"/>
    </row>
    <row r="400" spans="1:8" x14ac:dyDescent="0.25">
      <c r="A400" s="338" t="s">
        <v>217</v>
      </c>
      <c r="B400" s="141" t="s">
        <v>1069</v>
      </c>
      <c r="C400" s="339" t="s">
        <v>756</v>
      </c>
      <c r="D400" s="296">
        <v>69.298238119440398</v>
      </c>
      <c r="E400" s="296">
        <v>101.84024169333335</v>
      </c>
      <c r="F400" s="296">
        <f>E400-D400</f>
        <v>32.542003573892956</v>
      </c>
      <c r="G400" s="299">
        <f>IFERROR(F400/D400,0)</f>
        <v>0.46959352008061905</v>
      </c>
      <c r="H400" s="340"/>
    </row>
    <row r="401" spans="1:8" ht="18.75" customHeight="1" outlineLevel="1" x14ac:dyDescent="0.25">
      <c r="A401" s="338" t="s">
        <v>603</v>
      </c>
      <c r="B401" s="286" t="s">
        <v>752</v>
      </c>
      <c r="C401" s="339" t="s">
        <v>756</v>
      </c>
      <c r="D401" s="296" t="s">
        <v>290</v>
      </c>
      <c r="E401" s="296" t="s">
        <v>290</v>
      </c>
      <c r="F401" s="296" t="s">
        <v>290</v>
      </c>
      <c r="G401" s="299" t="s">
        <v>290</v>
      </c>
      <c r="H401" s="340"/>
    </row>
    <row r="402" spans="1:8" ht="31.5" customHeight="1" outlineLevel="1" x14ac:dyDescent="0.25">
      <c r="A402" s="338" t="s">
        <v>934</v>
      </c>
      <c r="B402" s="286" t="s">
        <v>909</v>
      </c>
      <c r="C402" s="339" t="s">
        <v>756</v>
      </c>
      <c r="D402" s="296" t="s">
        <v>290</v>
      </c>
      <c r="E402" s="296" t="s">
        <v>290</v>
      </c>
      <c r="F402" s="296" t="s">
        <v>290</v>
      </c>
      <c r="G402" s="299" t="s">
        <v>290</v>
      </c>
      <c r="H402" s="340"/>
    </row>
    <row r="403" spans="1:8" ht="31.5" customHeight="1" outlineLevel="1" x14ac:dyDescent="0.25">
      <c r="A403" s="338" t="s">
        <v>935</v>
      </c>
      <c r="B403" s="286" t="s">
        <v>910</v>
      </c>
      <c r="C403" s="339" t="s">
        <v>756</v>
      </c>
      <c r="D403" s="296" t="s">
        <v>290</v>
      </c>
      <c r="E403" s="296" t="s">
        <v>290</v>
      </c>
      <c r="F403" s="296" t="s">
        <v>290</v>
      </c>
      <c r="G403" s="299" t="s">
        <v>290</v>
      </c>
      <c r="H403" s="340"/>
    </row>
    <row r="404" spans="1:8" ht="31.5" customHeight="1" outlineLevel="1" x14ac:dyDescent="0.25">
      <c r="A404" s="338" t="s">
        <v>988</v>
      </c>
      <c r="B404" s="286" t="s">
        <v>895</v>
      </c>
      <c r="C404" s="339" t="s">
        <v>756</v>
      </c>
      <c r="D404" s="296" t="s">
        <v>290</v>
      </c>
      <c r="E404" s="296" t="s">
        <v>290</v>
      </c>
      <c r="F404" s="296" t="s">
        <v>290</v>
      </c>
      <c r="G404" s="299" t="s">
        <v>290</v>
      </c>
      <c r="H404" s="340"/>
    </row>
    <row r="405" spans="1:8" ht="18.75" customHeight="1" outlineLevel="1" x14ac:dyDescent="0.25">
      <c r="A405" s="338" t="s">
        <v>604</v>
      </c>
      <c r="B405" s="286" t="s">
        <v>1081</v>
      </c>
      <c r="C405" s="339" t="s">
        <v>756</v>
      </c>
      <c r="D405" s="296" t="s">
        <v>290</v>
      </c>
      <c r="E405" s="296" t="s">
        <v>290</v>
      </c>
      <c r="F405" s="296" t="s">
        <v>290</v>
      </c>
      <c r="G405" s="299" t="s">
        <v>290</v>
      </c>
      <c r="H405" s="340"/>
    </row>
    <row r="406" spans="1:8" x14ac:dyDescent="0.25">
      <c r="A406" s="338" t="s">
        <v>605</v>
      </c>
      <c r="B406" s="286" t="s">
        <v>753</v>
      </c>
      <c r="C406" s="339" t="s">
        <v>756</v>
      </c>
      <c r="D406" s="296">
        <v>69.298238119440441</v>
      </c>
      <c r="E406" s="296">
        <f>E400</f>
        <v>101.84024169333335</v>
      </c>
      <c r="F406" s="296">
        <f>E406-D406</f>
        <v>32.542003573892913</v>
      </c>
      <c r="G406" s="299">
        <f>IFERROR(F406/D406,0)</f>
        <v>0.46959352008061817</v>
      </c>
      <c r="H406" s="340"/>
    </row>
    <row r="407" spans="1:8" ht="18.75" customHeight="1" outlineLevel="1" x14ac:dyDescent="0.25">
      <c r="A407" s="338" t="s">
        <v>606</v>
      </c>
      <c r="B407" s="286" t="s">
        <v>1075</v>
      </c>
      <c r="C407" s="339" t="s">
        <v>756</v>
      </c>
      <c r="D407" s="296" t="s">
        <v>290</v>
      </c>
      <c r="E407" s="296" t="s">
        <v>290</v>
      </c>
      <c r="F407" s="296" t="s">
        <v>290</v>
      </c>
      <c r="G407" s="299" t="s">
        <v>290</v>
      </c>
      <c r="H407" s="340"/>
    </row>
    <row r="408" spans="1:8" x14ac:dyDescent="0.25">
      <c r="A408" s="338" t="s">
        <v>607</v>
      </c>
      <c r="B408" s="286" t="s">
        <v>755</v>
      </c>
      <c r="C408" s="339" t="s">
        <v>756</v>
      </c>
      <c r="D408" s="296">
        <v>0</v>
      </c>
      <c r="E408" s="296">
        <v>0</v>
      </c>
      <c r="F408" s="296">
        <f>E408-D408</f>
        <v>0</v>
      </c>
      <c r="G408" s="299">
        <f>IFERROR(F408/D408,0)</f>
        <v>0</v>
      </c>
      <c r="H408" s="340"/>
    </row>
    <row r="409" spans="1:8" ht="18.75" customHeight="1" outlineLevel="1" x14ac:dyDescent="0.25">
      <c r="A409" s="338" t="s">
        <v>608</v>
      </c>
      <c r="B409" s="286" t="s">
        <v>1082</v>
      </c>
      <c r="C409" s="339" t="s">
        <v>756</v>
      </c>
      <c r="D409" s="296" t="s">
        <v>290</v>
      </c>
      <c r="E409" s="296" t="s">
        <v>290</v>
      </c>
      <c r="F409" s="296" t="s">
        <v>290</v>
      </c>
      <c r="G409" s="299" t="s">
        <v>290</v>
      </c>
      <c r="H409" s="340"/>
    </row>
    <row r="410" spans="1:8" ht="31.5" customHeight="1" outlineLevel="1" x14ac:dyDescent="0.25">
      <c r="A410" s="338" t="s">
        <v>624</v>
      </c>
      <c r="B410" s="286" t="s">
        <v>1057</v>
      </c>
      <c r="C410" s="339" t="s">
        <v>756</v>
      </c>
      <c r="D410" s="296" t="s">
        <v>290</v>
      </c>
      <c r="E410" s="296" t="s">
        <v>290</v>
      </c>
      <c r="F410" s="296" t="s">
        <v>290</v>
      </c>
      <c r="G410" s="299" t="s">
        <v>290</v>
      </c>
      <c r="H410" s="340"/>
    </row>
    <row r="411" spans="1:8" ht="18.75" customHeight="1" outlineLevel="1" x14ac:dyDescent="0.25">
      <c r="A411" s="338" t="s">
        <v>989</v>
      </c>
      <c r="B411" s="287" t="s">
        <v>650</v>
      </c>
      <c r="C411" s="339" t="s">
        <v>756</v>
      </c>
      <c r="D411" s="296" t="s">
        <v>290</v>
      </c>
      <c r="E411" s="296" t="s">
        <v>290</v>
      </c>
      <c r="F411" s="296" t="s">
        <v>290</v>
      </c>
      <c r="G411" s="299" t="s">
        <v>290</v>
      </c>
      <c r="H411" s="340"/>
    </row>
    <row r="412" spans="1:8" ht="18.75" customHeight="1" outlineLevel="1" x14ac:dyDescent="0.25">
      <c r="A412" s="338" t="s">
        <v>990</v>
      </c>
      <c r="B412" s="308" t="s">
        <v>638</v>
      </c>
      <c r="C412" s="339" t="s">
        <v>756</v>
      </c>
      <c r="D412" s="296" t="s">
        <v>290</v>
      </c>
      <c r="E412" s="296" t="s">
        <v>290</v>
      </c>
      <c r="F412" s="296" t="s">
        <v>290</v>
      </c>
      <c r="G412" s="299" t="s">
        <v>290</v>
      </c>
      <c r="H412" s="340"/>
    </row>
    <row r="413" spans="1:8" x14ac:dyDescent="0.25">
      <c r="A413" s="338" t="s">
        <v>218</v>
      </c>
      <c r="B413" s="141" t="s">
        <v>1024</v>
      </c>
      <c r="C413" s="339" t="s">
        <v>756</v>
      </c>
      <c r="D413" s="296">
        <v>0</v>
      </c>
      <c r="E413" s="296">
        <v>0</v>
      </c>
      <c r="F413" s="296">
        <f>E413-D413</f>
        <v>0</v>
      </c>
      <c r="G413" s="299">
        <f>IFERROR(F413/D413,0)</f>
        <v>0</v>
      </c>
      <c r="H413" s="340"/>
    </row>
    <row r="414" spans="1:8" x14ac:dyDescent="0.25">
      <c r="A414" s="338" t="s">
        <v>220</v>
      </c>
      <c r="B414" s="141" t="s">
        <v>797</v>
      </c>
      <c r="C414" s="339" t="s">
        <v>756</v>
      </c>
      <c r="D414" s="296">
        <v>0</v>
      </c>
      <c r="E414" s="296">
        <f>E420+E422</f>
        <v>0</v>
      </c>
      <c r="F414" s="296">
        <f>E414-D414</f>
        <v>0</v>
      </c>
      <c r="G414" s="299">
        <f>IFERROR(F414/D414,0)</f>
        <v>0</v>
      </c>
      <c r="H414" s="340"/>
    </row>
    <row r="415" spans="1:8" ht="18.75" customHeight="1" outlineLevel="1" x14ac:dyDescent="0.25">
      <c r="A415" s="338" t="s">
        <v>628</v>
      </c>
      <c r="B415" s="286" t="s">
        <v>752</v>
      </c>
      <c r="C415" s="339" t="s">
        <v>756</v>
      </c>
      <c r="D415" s="296" t="s">
        <v>290</v>
      </c>
      <c r="E415" s="296" t="s">
        <v>290</v>
      </c>
      <c r="F415" s="296" t="s">
        <v>290</v>
      </c>
      <c r="G415" s="299" t="s">
        <v>290</v>
      </c>
      <c r="H415" s="340"/>
    </row>
    <row r="416" spans="1:8" ht="31.5" customHeight="1" outlineLevel="1" x14ac:dyDescent="0.25">
      <c r="A416" s="338" t="s">
        <v>936</v>
      </c>
      <c r="B416" s="286" t="s">
        <v>909</v>
      </c>
      <c r="C416" s="339" t="s">
        <v>756</v>
      </c>
      <c r="D416" s="296" t="s">
        <v>290</v>
      </c>
      <c r="E416" s="296" t="s">
        <v>290</v>
      </c>
      <c r="F416" s="296" t="s">
        <v>290</v>
      </c>
      <c r="G416" s="299" t="s">
        <v>290</v>
      </c>
      <c r="H416" s="340"/>
    </row>
    <row r="417" spans="1:8" ht="31.5" customHeight="1" outlineLevel="1" x14ac:dyDescent="0.25">
      <c r="A417" s="338" t="s">
        <v>937</v>
      </c>
      <c r="B417" s="286" t="s">
        <v>910</v>
      </c>
      <c r="C417" s="339" t="s">
        <v>756</v>
      </c>
      <c r="D417" s="296" t="s">
        <v>290</v>
      </c>
      <c r="E417" s="296" t="s">
        <v>290</v>
      </c>
      <c r="F417" s="296" t="s">
        <v>290</v>
      </c>
      <c r="G417" s="299" t="s">
        <v>290</v>
      </c>
      <c r="H417" s="340"/>
    </row>
    <row r="418" spans="1:8" ht="31.5" customHeight="1" outlineLevel="1" x14ac:dyDescent="0.25">
      <c r="A418" s="338" t="s">
        <v>991</v>
      </c>
      <c r="B418" s="286" t="s">
        <v>895</v>
      </c>
      <c r="C418" s="339" t="s">
        <v>756</v>
      </c>
      <c r="D418" s="296" t="s">
        <v>290</v>
      </c>
      <c r="E418" s="296" t="s">
        <v>290</v>
      </c>
      <c r="F418" s="296" t="s">
        <v>290</v>
      </c>
      <c r="G418" s="299" t="s">
        <v>290</v>
      </c>
      <c r="H418" s="340"/>
    </row>
    <row r="419" spans="1:8" ht="18.75" customHeight="1" outlineLevel="1" x14ac:dyDescent="0.25">
      <c r="A419" s="338" t="s">
        <v>629</v>
      </c>
      <c r="B419" s="286" t="s">
        <v>1081</v>
      </c>
      <c r="C419" s="339" t="s">
        <v>756</v>
      </c>
      <c r="D419" s="296" t="s">
        <v>290</v>
      </c>
      <c r="E419" s="296" t="s">
        <v>290</v>
      </c>
      <c r="F419" s="296" t="s">
        <v>290</v>
      </c>
      <c r="G419" s="299" t="s">
        <v>290</v>
      </c>
      <c r="H419" s="340"/>
    </row>
    <row r="420" spans="1:8" x14ac:dyDescent="0.25">
      <c r="A420" s="338" t="s">
        <v>630</v>
      </c>
      <c r="B420" s="286" t="s">
        <v>753</v>
      </c>
      <c r="C420" s="339" t="s">
        <v>756</v>
      </c>
      <c r="D420" s="296">
        <v>0</v>
      </c>
      <c r="E420" s="296">
        <v>0</v>
      </c>
      <c r="F420" s="296">
        <f>E420-D420</f>
        <v>0</v>
      </c>
      <c r="G420" s="299">
        <f>IFERROR(F420/D420,0)</f>
        <v>0</v>
      </c>
      <c r="H420" s="340"/>
    </row>
    <row r="421" spans="1:8" ht="18.75" customHeight="1" outlineLevel="1" x14ac:dyDescent="0.25">
      <c r="A421" s="338" t="s">
        <v>631</v>
      </c>
      <c r="B421" s="286" t="s">
        <v>1075</v>
      </c>
      <c r="C421" s="339" t="s">
        <v>756</v>
      </c>
      <c r="D421" s="296" t="s">
        <v>290</v>
      </c>
      <c r="E421" s="296" t="s">
        <v>290</v>
      </c>
      <c r="F421" s="296" t="s">
        <v>290</v>
      </c>
      <c r="G421" s="299" t="s">
        <v>290</v>
      </c>
      <c r="H421" s="340"/>
    </row>
    <row r="422" spans="1:8" x14ac:dyDescent="0.25">
      <c r="A422" s="338" t="s">
        <v>632</v>
      </c>
      <c r="B422" s="286" t="s">
        <v>755</v>
      </c>
      <c r="C422" s="339" t="s">
        <v>756</v>
      </c>
      <c r="D422" s="296">
        <v>0</v>
      </c>
      <c r="E422" s="296">
        <v>0</v>
      </c>
      <c r="F422" s="296">
        <f>E422-D422</f>
        <v>0</v>
      </c>
      <c r="G422" s="299">
        <f>IFERROR(F422/D422,0)</f>
        <v>0</v>
      </c>
      <c r="H422" s="340"/>
    </row>
    <row r="423" spans="1:8" ht="18.75" customHeight="1" outlineLevel="1" x14ac:dyDescent="0.25">
      <c r="A423" s="338" t="s">
        <v>633</v>
      </c>
      <c r="B423" s="286" t="s">
        <v>1082</v>
      </c>
      <c r="C423" s="339" t="s">
        <v>756</v>
      </c>
      <c r="D423" s="296" t="s">
        <v>290</v>
      </c>
      <c r="E423" s="296" t="s">
        <v>290</v>
      </c>
      <c r="F423" s="296" t="s">
        <v>290</v>
      </c>
      <c r="G423" s="299" t="s">
        <v>290</v>
      </c>
      <c r="H423" s="340"/>
    </row>
    <row r="424" spans="1:8" ht="31.5" customHeight="1" outlineLevel="1" x14ac:dyDescent="0.25">
      <c r="A424" s="338" t="s">
        <v>634</v>
      </c>
      <c r="B424" s="286" t="s">
        <v>1057</v>
      </c>
      <c r="C424" s="339" t="s">
        <v>756</v>
      </c>
      <c r="D424" s="296" t="s">
        <v>290</v>
      </c>
      <c r="E424" s="296" t="s">
        <v>290</v>
      </c>
      <c r="F424" s="296" t="s">
        <v>290</v>
      </c>
      <c r="G424" s="299" t="s">
        <v>290</v>
      </c>
      <c r="H424" s="340"/>
    </row>
    <row r="425" spans="1:8" ht="18.75" customHeight="1" outlineLevel="1" x14ac:dyDescent="0.25">
      <c r="A425" s="338" t="s">
        <v>992</v>
      </c>
      <c r="B425" s="308" t="s">
        <v>650</v>
      </c>
      <c r="C425" s="339" t="s">
        <v>756</v>
      </c>
      <c r="D425" s="296" t="s">
        <v>290</v>
      </c>
      <c r="E425" s="296" t="s">
        <v>290</v>
      </c>
      <c r="F425" s="296" t="s">
        <v>290</v>
      </c>
      <c r="G425" s="299" t="s">
        <v>290</v>
      </c>
      <c r="H425" s="340"/>
    </row>
    <row r="426" spans="1:8" ht="18.75" customHeight="1" outlineLevel="1" x14ac:dyDescent="0.25">
      <c r="A426" s="338" t="s">
        <v>993</v>
      </c>
      <c r="B426" s="308" t="s">
        <v>638</v>
      </c>
      <c r="C426" s="339" t="s">
        <v>756</v>
      </c>
      <c r="D426" s="296" t="s">
        <v>290</v>
      </c>
      <c r="E426" s="296" t="s">
        <v>290</v>
      </c>
      <c r="F426" s="296" t="s">
        <v>290</v>
      </c>
      <c r="G426" s="299" t="s">
        <v>290</v>
      </c>
      <c r="H426" s="340"/>
    </row>
    <row r="427" spans="1:8" x14ac:dyDescent="0.25">
      <c r="A427" s="338" t="s">
        <v>21</v>
      </c>
      <c r="B427" s="285" t="s">
        <v>994</v>
      </c>
      <c r="C427" s="339" t="s">
        <v>756</v>
      </c>
      <c r="D427" s="296">
        <v>12.473682861499279</v>
      </c>
      <c r="E427" s="296">
        <v>0.29848116666667107</v>
      </c>
      <c r="F427" s="296">
        <f t="shared" ref="F427:F436" si="15">E427-D427</f>
        <v>-12.175201694832609</v>
      </c>
      <c r="G427" s="299">
        <f t="shared" ref="G427:G436" si="16">IFERROR(F427/D427,0)</f>
        <v>-0.9760711275105487</v>
      </c>
      <c r="H427" s="340"/>
    </row>
    <row r="428" spans="1:8" x14ac:dyDescent="0.25">
      <c r="A428" s="338" t="s">
        <v>39</v>
      </c>
      <c r="B428" s="285" t="s">
        <v>329</v>
      </c>
      <c r="C428" s="339" t="s">
        <v>756</v>
      </c>
      <c r="D428" s="296">
        <v>66.661946093223165</v>
      </c>
      <c r="E428" s="296">
        <f>E429</f>
        <v>0</v>
      </c>
      <c r="F428" s="296">
        <f t="shared" si="15"/>
        <v>-66.661946093223165</v>
      </c>
      <c r="G428" s="299">
        <f t="shared" si="16"/>
        <v>-1</v>
      </c>
      <c r="H428" s="340"/>
    </row>
    <row r="429" spans="1:8" x14ac:dyDescent="0.25">
      <c r="A429" s="338" t="s">
        <v>74</v>
      </c>
      <c r="B429" s="141" t="s">
        <v>922</v>
      </c>
      <c r="C429" s="339" t="s">
        <v>756</v>
      </c>
      <c r="D429" s="296">
        <v>66.661946093223165</v>
      </c>
      <c r="E429" s="296">
        <v>0</v>
      </c>
      <c r="F429" s="296">
        <f t="shared" si="15"/>
        <v>-66.661946093223165</v>
      </c>
      <c r="G429" s="299">
        <f t="shared" si="16"/>
        <v>-1</v>
      </c>
      <c r="H429" s="340"/>
    </row>
    <row r="430" spans="1:8" x14ac:dyDescent="0.25">
      <c r="A430" s="338" t="s">
        <v>625</v>
      </c>
      <c r="B430" s="141" t="s">
        <v>626</v>
      </c>
      <c r="C430" s="339" t="s">
        <v>756</v>
      </c>
      <c r="D430" s="296">
        <v>0</v>
      </c>
      <c r="E430" s="296">
        <v>0</v>
      </c>
      <c r="F430" s="296">
        <f t="shared" si="15"/>
        <v>0</v>
      </c>
      <c r="G430" s="299">
        <f t="shared" si="16"/>
        <v>0</v>
      </c>
      <c r="H430" s="340"/>
    </row>
    <row r="431" spans="1:8" x14ac:dyDescent="0.25">
      <c r="A431" s="338" t="s">
        <v>19</v>
      </c>
      <c r="B431" s="153" t="s">
        <v>225</v>
      </c>
      <c r="C431" s="339" t="s">
        <v>756</v>
      </c>
      <c r="D431" s="296">
        <v>0</v>
      </c>
      <c r="E431" s="296">
        <f>E432+E433+E434+E435+E436</f>
        <v>306.97310398000002</v>
      </c>
      <c r="F431" s="296">
        <f t="shared" si="15"/>
        <v>306.97310398000002</v>
      </c>
      <c r="G431" s="299">
        <f t="shared" si="16"/>
        <v>0</v>
      </c>
      <c r="H431" s="340"/>
    </row>
    <row r="432" spans="1:8" x14ac:dyDescent="0.25">
      <c r="A432" s="338" t="s">
        <v>23</v>
      </c>
      <c r="B432" s="285" t="s">
        <v>226</v>
      </c>
      <c r="C432" s="339" t="s">
        <v>756</v>
      </c>
      <c r="D432" s="296">
        <v>0</v>
      </c>
      <c r="E432" s="296">
        <v>0</v>
      </c>
      <c r="F432" s="296">
        <f t="shared" si="15"/>
        <v>0</v>
      </c>
      <c r="G432" s="299">
        <f t="shared" si="16"/>
        <v>0</v>
      </c>
      <c r="H432" s="340"/>
    </row>
    <row r="433" spans="1:8" x14ac:dyDescent="0.25">
      <c r="A433" s="338" t="s">
        <v>24</v>
      </c>
      <c r="B433" s="285" t="s">
        <v>227</v>
      </c>
      <c r="C433" s="339" t="s">
        <v>756</v>
      </c>
      <c r="D433" s="296">
        <v>0</v>
      </c>
      <c r="E433" s="296">
        <v>0</v>
      </c>
      <c r="F433" s="296">
        <f t="shared" si="15"/>
        <v>0</v>
      </c>
      <c r="G433" s="299">
        <f t="shared" si="16"/>
        <v>0</v>
      </c>
      <c r="H433" s="340"/>
    </row>
    <row r="434" spans="1:8" x14ac:dyDescent="0.25">
      <c r="A434" s="338" t="s">
        <v>30</v>
      </c>
      <c r="B434" s="285" t="s">
        <v>1113</v>
      </c>
      <c r="C434" s="339" t="s">
        <v>756</v>
      </c>
      <c r="D434" s="296">
        <v>0</v>
      </c>
      <c r="E434" s="296">
        <v>0</v>
      </c>
      <c r="F434" s="296">
        <f t="shared" si="15"/>
        <v>0</v>
      </c>
      <c r="G434" s="299">
        <f t="shared" si="16"/>
        <v>0</v>
      </c>
      <c r="H434" s="340"/>
    </row>
    <row r="435" spans="1:8" x14ac:dyDescent="0.25">
      <c r="A435" s="338" t="s">
        <v>40</v>
      </c>
      <c r="B435" s="285" t="s">
        <v>228</v>
      </c>
      <c r="C435" s="339" t="s">
        <v>756</v>
      </c>
      <c r="D435" s="296">
        <v>0</v>
      </c>
      <c r="E435" s="296">
        <v>306.97310398000002</v>
      </c>
      <c r="F435" s="296">
        <f t="shared" si="15"/>
        <v>306.97310398000002</v>
      </c>
      <c r="G435" s="299">
        <f t="shared" si="16"/>
        <v>0</v>
      </c>
      <c r="H435" s="340"/>
    </row>
    <row r="436" spans="1:8" x14ac:dyDescent="0.25">
      <c r="A436" s="338" t="s">
        <v>41</v>
      </c>
      <c r="B436" s="285" t="s">
        <v>229</v>
      </c>
      <c r="C436" s="339" t="s">
        <v>756</v>
      </c>
      <c r="D436" s="296">
        <v>0</v>
      </c>
      <c r="E436" s="296">
        <v>0</v>
      </c>
      <c r="F436" s="296">
        <f t="shared" si="15"/>
        <v>0</v>
      </c>
      <c r="G436" s="299">
        <f t="shared" si="16"/>
        <v>0</v>
      </c>
      <c r="H436" s="340"/>
    </row>
    <row r="437" spans="1:8" x14ac:dyDescent="0.25">
      <c r="A437" s="338" t="s">
        <v>116</v>
      </c>
      <c r="B437" s="141" t="s">
        <v>627</v>
      </c>
      <c r="C437" s="339" t="s">
        <v>756</v>
      </c>
      <c r="D437" s="296">
        <v>0</v>
      </c>
      <c r="E437" s="296">
        <v>0</v>
      </c>
      <c r="F437" s="296">
        <f t="shared" ref="F437:F442" si="17">E437-D437</f>
        <v>0</v>
      </c>
      <c r="G437" s="299">
        <f t="shared" ref="G437:G442" si="18">IFERROR(F437/D437,0)</f>
        <v>0</v>
      </c>
      <c r="H437" s="340"/>
    </row>
    <row r="438" spans="1:8" ht="31.5" x14ac:dyDescent="0.25">
      <c r="A438" s="338" t="s">
        <v>747</v>
      </c>
      <c r="B438" s="286" t="s">
        <v>739</v>
      </c>
      <c r="C438" s="339" t="s">
        <v>756</v>
      </c>
      <c r="D438" s="296" t="s">
        <v>290</v>
      </c>
      <c r="E438" s="296" t="s">
        <v>290</v>
      </c>
      <c r="F438" s="296" t="s">
        <v>290</v>
      </c>
      <c r="G438" s="299" t="s">
        <v>290</v>
      </c>
      <c r="H438" s="340"/>
    </row>
    <row r="439" spans="1:8" x14ac:dyDescent="0.25">
      <c r="A439" s="338" t="s">
        <v>801</v>
      </c>
      <c r="B439" s="141" t="s">
        <v>746</v>
      </c>
      <c r="C439" s="339" t="s">
        <v>756</v>
      </c>
      <c r="D439" s="296">
        <v>0</v>
      </c>
      <c r="E439" s="296">
        <v>0</v>
      </c>
      <c r="F439" s="296">
        <f t="shared" si="17"/>
        <v>0</v>
      </c>
      <c r="G439" s="299">
        <f t="shared" si="18"/>
        <v>0</v>
      </c>
      <c r="H439" s="340"/>
    </row>
    <row r="440" spans="1:8" ht="31.5" x14ac:dyDescent="0.25">
      <c r="A440" s="338" t="s">
        <v>802</v>
      </c>
      <c r="B440" s="286" t="s">
        <v>748</v>
      </c>
      <c r="C440" s="339" t="s">
        <v>756</v>
      </c>
      <c r="D440" s="296" t="s">
        <v>290</v>
      </c>
      <c r="E440" s="296" t="s">
        <v>290</v>
      </c>
      <c r="F440" s="296" t="s">
        <v>290</v>
      </c>
      <c r="G440" s="299" t="s">
        <v>290</v>
      </c>
      <c r="H440" s="340"/>
    </row>
    <row r="441" spans="1:8" x14ac:dyDescent="0.25">
      <c r="A441" s="338" t="s">
        <v>42</v>
      </c>
      <c r="B441" s="285" t="s">
        <v>235</v>
      </c>
      <c r="C441" s="339" t="s">
        <v>756</v>
      </c>
      <c r="D441" s="296">
        <v>0</v>
      </c>
      <c r="E441" s="296">
        <v>0</v>
      </c>
      <c r="F441" s="296">
        <f t="shared" si="17"/>
        <v>0</v>
      </c>
      <c r="G441" s="299">
        <f t="shared" si="18"/>
        <v>0</v>
      </c>
      <c r="H441" s="340"/>
    </row>
    <row r="442" spans="1:8" x14ac:dyDescent="0.25">
      <c r="A442" s="338" t="s">
        <v>43</v>
      </c>
      <c r="B442" s="285" t="s">
        <v>236</v>
      </c>
      <c r="C442" s="339" t="s">
        <v>756</v>
      </c>
      <c r="D442" s="296">
        <v>0</v>
      </c>
      <c r="E442" s="296">
        <v>0</v>
      </c>
      <c r="F442" s="296">
        <f t="shared" si="17"/>
        <v>0</v>
      </c>
      <c r="G442" s="299">
        <f t="shared" si="18"/>
        <v>0</v>
      </c>
      <c r="H442" s="340"/>
    </row>
    <row r="443" spans="1:8" x14ac:dyDescent="0.25">
      <c r="A443" s="338" t="s">
        <v>26</v>
      </c>
      <c r="B443" s="293" t="s">
        <v>875</v>
      </c>
      <c r="C443" s="347" t="s">
        <v>290</v>
      </c>
      <c r="D443" s="297" t="s">
        <v>290</v>
      </c>
      <c r="E443" s="297" t="s">
        <v>290</v>
      </c>
      <c r="F443" s="297" t="s">
        <v>290</v>
      </c>
      <c r="G443" s="297" t="s">
        <v>290</v>
      </c>
      <c r="H443" s="340"/>
    </row>
    <row r="444" spans="1:8" ht="47.25" x14ac:dyDescent="0.25">
      <c r="A444" s="348" t="s">
        <v>839</v>
      </c>
      <c r="B444" s="285" t="s">
        <v>843</v>
      </c>
      <c r="C444" s="339" t="s">
        <v>756</v>
      </c>
      <c r="D444" s="297">
        <v>1.77</v>
      </c>
      <c r="E444" s="297">
        <v>0</v>
      </c>
      <c r="F444" s="297">
        <f>E444-D444</f>
        <v>-1.77</v>
      </c>
      <c r="G444" s="300">
        <f>IFERROR(F444/D444,0)</f>
        <v>-1</v>
      </c>
      <c r="H444" s="340"/>
    </row>
    <row r="445" spans="1:8" x14ac:dyDescent="0.25">
      <c r="A445" s="348" t="s">
        <v>840</v>
      </c>
      <c r="B445" s="141" t="s">
        <v>923</v>
      </c>
      <c r="C445" s="339" t="s">
        <v>756</v>
      </c>
      <c r="D445" s="297" t="s">
        <v>290</v>
      </c>
      <c r="E445" s="297" t="s">
        <v>290</v>
      </c>
      <c r="F445" s="297" t="s">
        <v>290</v>
      </c>
      <c r="G445" s="300" t="s">
        <v>290</v>
      </c>
      <c r="H445" s="340"/>
    </row>
    <row r="446" spans="1:8" ht="31.5" x14ac:dyDescent="0.25">
      <c r="A446" s="348" t="s">
        <v>841</v>
      </c>
      <c r="B446" s="141" t="s">
        <v>891</v>
      </c>
      <c r="C446" s="339" t="s">
        <v>756</v>
      </c>
      <c r="D446" s="297">
        <v>1.77</v>
      </c>
      <c r="E446" s="297">
        <v>0</v>
      </c>
      <c r="F446" s="297">
        <f>E446-D446</f>
        <v>-1.77</v>
      </c>
      <c r="G446" s="300">
        <f>IFERROR(F446/D446,0)</f>
        <v>-1</v>
      </c>
      <c r="H446" s="340"/>
    </row>
    <row r="447" spans="1:8" x14ac:dyDescent="0.25">
      <c r="A447" s="348" t="s">
        <v>842</v>
      </c>
      <c r="B447" s="141" t="s">
        <v>838</v>
      </c>
      <c r="C447" s="339" t="s">
        <v>756</v>
      </c>
      <c r="D447" s="297" t="s">
        <v>290</v>
      </c>
      <c r="E447" s="297" t="s">
        <v>290</v>
      </c>
      <c r="F447" s="297" t="s">
        <v>290</v>
      </c>
      <c r="G447" s="300" t="s">
        <v>290</v>
      </c>
      <c r="H447" s="340"/>
    </row>
    <row r="448" spans="1:8" ht="33" customHeight="1" x14ac:dyDescent="0.25">
      <c r="A448" s="348" t="s">
        <v>48</v>
      </c>
      <c r="B448" s="285" t="s">
        <v>844</v>
      </c>
      <c r="C448" s="347" t="s">
        <v>290</v>
      </c>
      <c r="D448" s="297" t="s">
        <v>290</v>
      </c>
      <c r="E448" s="297" t="s">
        <v>290</v>
      </c>
      <c r="F448" s="297" t="s">
        <v>290</v>
      </c>
      <c r="G448" s="297" t="s">
        <v>290</v>
      </c>
      <c r="H448" s="340"/>
    </row>
    <row r="449" spans="1:8" x14ac:dyDescent="0.25">
      <c r="A449" s="348" t="s">
        <v>845</v>
      </c>
      <c r="B449" s="141" t="s">
        <v>960</v>
      </c>
      <c r="C449" s="339" t="s">
        <v>756</v>
      </c>
      <c r="D449" s="297" t="s">
        <v>290</v>
      </c>
      <c r="E449" s="297" t="s">
        <v>290</v>
      </c>
      <c r="F449" s="297" t="s">
        <v>290</v>
      </c>
      <c r="G449" s="300" t="s">
        <v>290</v>
      </c>
      <c r="H449" s="340"/>
    </row>
    <row r="450" spans="1:8" x14ac:dyDescent="0.25">
      <c r="A450" s="348" t="s">
        <v>846</v>
      </c>
      <c r="B450" s="141" t="s">
        <v>961</v>
      </c>
      <c r="C450" s="339" t="s">
        <v>756</v>
      </c>
      <c r="D450" s="297" t="s">
        <v>290</v>
      </c>
      <c r="E450" s="297" t="s">
        <v>290</v>
      </c>
      <c r="F450" s="297" t="s">
        <v>290</v>
      </c>
      <c r="G450" s="300" t="s">
        <v>290</v>
      </c>
      <c r="H450" s="340"/>
    </row>
    <row r="451" spans="1:8" x14ac:dyDescent="0.25">
      <c r="A451" s="348" t="s">
        <v>847</v>
      </c>
      <c r="B451" s="141" t="s">
        <v>962</v>
      </c>
      <c r="C451" s="339" t="s">
        <v>756</v>
      </c>
      <c r="D451" s="297" t="s">
        <v>290</v>
      </c>
      <c r="E451" s="297" t="s">
        <v>290</v>
      </c>
      <c r="F451" s="297" t="s">
        <v>290</v>
      </c>
      <c r="G451" s="300" t="s">
        <v>290</v>
      </c>
      <c r="H451" s="340"/>
    </row>
    <row r="454" spans="1:8" x14ac:dyDescent="0.25">
      <c r="A454" s="288" t="s">
        <v>814</v>
      </c>
    </row>
    <row r="455" spans="1:8" x14ac:dyDescent="0.25">
      <c r="A455" s="321" t="s">
        <v>1108</v>
      </c>
      <c r="B455" s="321"/>
      <c r="C455" s="321"/>
      <c r="D455" s="321"/>
      <c r="E455" s="321"/>
      <c r="F455" s="321"/>
      <c r="G455" s="321"/>
    </row>
    <row r="456" spans="1:8" x14ac:dyDescent="0.25">
      <c r="A456" s="321" t="s">
        <v>928</v>
      </c>
      <c r="B456" s="321"/>
      <c r="C456" s="321"/>
      <c r="D456" s="321"/>
      <c r="E456" s="321"/>
      <c r="F456" s="321"/>
      <c r="G456" s="321"/>
    </row>
    <row r="457" spans="1:8" x14ac:dyDescent="0.25">
      <c r="A457" s="321" t="s">
        <v>1022</v>
      </c>
      <c r="B457" s="321"/>
      <c r="C457" s="321"/>
      <c r="D457" s="321"/>
      <c r="E457" s="321"/>
      <c r="F457" s="321"/>
      <c r="G457" s="321"/>
    </row>
    <row r="458" spans="1:8" x14ac:dyDescent="0.25">
      <c r="A458" s="302" t="s">
        <v>1021</v>
      </c>
    </row>
    <row r="459" spans="1:8" ht="54" customHeight="1" x14ac:dyDescent="0.25">
      <c r="A459" s="323" t="s">
        <v>1086</v>
      </c>
      <c r="B459" s="323"/>
      <c r="C459" s="323"/>
      <c r="D459" s="323"/>
      <c r="E459" s="323"/>
      <c r="F459" s="323"/>
      <c r="G459" s="323"/>
    </row>
  </sheetData>
  <mergeCells count="26">
    <mergeCell ref="H19:H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</mergeCells>
  <pageMargins left="0.31496062992125984" right="0.31496062992125984" top="0.35433070866141736" bottom="0.35433070866141736" header="0.31496062992125984" footer="0.31496062992125984"/>
  <pageSetup paperSize="9" scale="47" fitToHeight="0" orientation="portrait" copies="2" r:id="rId1"/>
  <rowBreaks count="1" manualBreakCount="1">
    <brk id="28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196</v>
      </c>
      <c r="F1" s="67" t="s">
        <v>197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490</v>
      </c>
      <c r="B6" s="263" t="s">
        <v>491</v>
      </c>
      <c r="C6" s="263" t="s">
        <v>492</v>
      </c>
      <c r="D6" s="263" t="s">
        <v>493</v>
      </c>
      <c r="E6" s="263" t="s">
        <v>494</v>
      </c>
      <c r="F6" s="263" t="s">
        <v>495</v>
      </c>
      <c r="G6" s="264" t="s">
        <v>496</v>
      </c>
    </row>
    <row r="7" spans="1:7" ht="16.5" thickBot="1" x14ac:dyDescent="0.3">
      <c r="A7" s="265" t="s">
        <v>497</v>
      </c>
      <c r="B7" s="265" t="s">
        <v>498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499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246</v>
      </c>
      <c r="B9" s="268" t="s">
        <v>500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475</v>
      </c>
      <c r="B10" s="268" t="s">
        <v>204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476</v>
      </c>
      <c r="B11" s="268" t="s">
        <v>206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477</v>
      </c>
      <c r="B12" s="268" t="s">
        <v>501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478</v>
      </c>
      <c r="B13" s="268" t="s">
        <v>502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503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504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248</v>
      </c>
      <c r="B16" s="268" t="s">
        <v>505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479</v>
      </c>
      <c r="B17" s="268" t="s">
        <v>328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480</v>
      </c>
      <c r="B18" s="272" t="s">
        <v>506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507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508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481</v>
      </c>
      <c r="B21" s="268" t="s">
        <v>509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510</v>
      </c>
      <c r="B22" s="268" t="s">
        <v>221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254</v>
      </c>
      <c r="B23" s="275" t="s">
        <v>222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482</v>
      </c>
      <c r="B24" s="275" t="s">
        <v>511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223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346</v>
      </c>
      <c r="B26" s="275" t="s">
        <v>512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513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514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515</v>
      </c>
      <c r="B29" s="268" t="s">
        <v>516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483</v>
      </c>
      <c r="B30" s="268" t="s">
        <v>224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517</v>
      </c>
      <c r="B31" s="268" t="s">
        <v>518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275</v>
      </c>
      <c r="B32" s="268" t="s">
        <v>226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484</v>
      </c>
      <c r="B33" s="268" t="s">
        <v>227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485</v>
      </c>
      <c r="B34" s="268" t="s">
        <v>228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486</v>
      </c>
      <c r="B35" s="268" t="s">
        <v>229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230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231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232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233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487</v>
      </c>
      <c r="B40" s="268" t="s">
        <v>234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488</v>
      </c>
      <c r="B41" s="268" t="s">
        <v>235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489</v>
      </c>
      <c r="B42" s="268" t="s">
        <v>236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519</v>
      </c>
      <c r="B43" s="268" t="s">
        <v>520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521</v>
      </c>
      <c r="B44" s="268" t="s">
        <v>522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Пышнограева Олеся Михайловна</cp:lastModifiedBy>
  <cp:lastPrinted>2017-03-28T11:31:05Z</cp:lastPrinted>
  <dcterms:created xsi:type="dcterms:W3CDTF">2015-09-16T07:43:55Z</dcterms:created>
  <dcterms:modified xsi:type="dcterms:W3CDTF">2019-11-13T06:09:24Z</dcterms:modified>
</cp:coreProperties>
</file>