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2\Отчет 4 квартал 2022 года\Напрвлено в МИНЭНЕРГО 14.02.2023\ОТЧЕТ МЭ ЧЕЧЕНЭНЕРГО 4 кв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'11кв истч'!$A$24:$X$282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истч'!$A$48:$W$282</definedName>
    <definedName name="Z_03EB9DF4_AC98_4BC6_9F99_BC4E566A59EB_.wvu.FilterData" localSheetId="0" hidden="1">'11кв истч'!$A$48:$W$282</definedName>
    <definedName name="Z_072137E3_9A31_40C6_B2F8_9E0682CF001C_.wvu.FilterData" localSheetId="0" hidden="1">'11кв истч'!$A$48:$W$282</definedName>
    <definedName name="Z_087625E1_6442_4CFE_9ADB_7A5E7D20F421_.wvu.FilterData" localSheetId="0" hidden="1">'11кв истч'!$A$19:$W$292</definedName>
    <definedName name="Z_099F8D69_7585_4416_A0D9_3B92F624255C_.wvu.FilterData" localSheetId="0" hidden="1">'11кв истч'!$A$48:$W$282</definedName>
    <definedName name="Z_1D4769C9_22D3_41D7_BB10_557E5B558A42_.wvu.FilterData" localSheetId="0" hidden="1">'11кв истч'!$A$48:$W$288</definedName>
    <definedName name="Z_2411F0DF_B06E_4B96_B6E2_07231CDB021F_.wvu.FilterData" localSheetId="0" hidden="1">'11кв истч'!$A$24:$X$127</definedName>
    <definedName name="Z_26DAEAC3_92A5_4121_942A_41E1C66C8C7F_.wvu.FilterData" localSheetId="0" hidden="1">'11кв истч'!$A$48:$W$288</definedName>
    <definedName name="Z_28DD50A5_FF68_433B_8BB2_B3B3CEA0C4F3_.wvu.FilterData" localSheetId="0" hidden="1">'11кв истч'!$A$48:$W$288</definedName>
    <definedName name="Z_2AD7D8A5_D91B_4BFF_A9D2_3942C99EEDAD_.wvu.FilterData" localSheetId="0" hidden="1">'11кв истч'!$A$48:$W$288</definedName>
    <definedName name="Z_2B705702_B67B_491C_8E54_4D0D6F3E9453_.wvu.FilterData" localSheetId="0" hidden="1">'11кв истч'!$A$48:$W$286</definedName>
    <definedName name="Z_2B944529_4431_4AE3_A585_21D645644E2B_.wvu.FilterData" localSheetId="0" hidden="1">'11кв истч'!$A$24:$X$282</definedName>
    <definedName name="Z_2B944529_4431_4AE3_A585_21D645644E2B_.wvu.PrintArea" localSheetId="0" hidden="1">'11кв истч'!$A$1:$W$288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истч'!$A$48:$W$282</definedName>
    <definedName name="Z_2D0AFCAA_9364_47AA_B985_49881280DD67_.wvu.FilterData" localSheetId="0" hidden="1">'11кв истч'!$A$48:$W$288</definedName>
    <definedName name="Z_2DB1AFA1_9EED_47A4_81DD_AA83ACAA5BC0_.wvu.FilterData" localSheetId="0" hidden="1">'11кв истч'!$A$24:$X$127</definedName>
    <definedName name="Z_2DB1AFA1_9EED_47A4_81DD_AA83ACAA5BC0_.wvu.PrintArea" localSheetId="0" hidden="1">'11кв истч'!$A$1:$W$288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истч'!$A$48:$W$286</definedName>
    <definedName name="Z_37FDCE4A_6CA4_4AB4_B747_B6F8179F01AF_.wvu.FilterData" localSheetId="0" hidden="1">'11кв истч'!$A$48:$W$288</definedName>
    <definedName name="Z_3DA5BA36_6938_471F_B773_58C819FFA9C8_.wvu.FilterData" localSheetId="0" hidden="1">'11кв истч'!$A$48:$W$282</definedName>
    <definedName name="Z_40AF2882_EE60_4760_BBBA_B54B2DAF72F9_.wvu.FilterData" localSheetId="0" hidden="1">'11кв истч'!$A$48:$W$286</definedName>
    <definedName name="Z_41B76FCA_8ADA_4407_878E_56A7264D83C4_.wvu.FilterData" localSheetId="0" hidden="1">'11кв истч'!$A$48:$W$288</definedName>
    <definedName name="Z_41C0B97A_7C2A_448D_8128_336FADFB8128_.wvu.FilterData" localSheetId="0" hidden="1">'11кв истч'!$A$48:$W$288</definedName>
    <definedName name="Z_434B79F9_CE67_44DF_BBA0_0AA985688936_.wvu.FilterData" localSheetId="0" hidden="1">'11кв истч'!$A$24:$X$282</definedName>
    <definedName name="Z_434B79F9_CE67_44DF_BBA0_0AA985688936_.wvu.PrintArea" localSheetId="0" hidden="1">'11кв истч'!$A$1:$W$288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истч'!$A$48:$W$282</definedName>
    <definedName name="Z_48A60FB0_9A73_41A3_99DB_17520660C91A_.wvu.FilterData" localSheetId="0" hidden="1">'11кв истч'!$A$24:$X$282</definedName>
    <definedName name="Z_48A60FB0_9A73_41A3_99DB_17520660C91A_.wvu.PrintArea" localSheetId="0" hidden="1">'11кв истч'!$A$1:$W$288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истч'!$A$48:$W$288</definedName>
    <definedName name="Z_55AAC02E_354B_458A_B57A_9A758D9C24F6_.wvu.FilterData" localSheetId="0" hidden="1">'11кв истч'!$A$48:$W$282</definedName>
    <definedName name="Z_5939E2BE_D513_447E_886D_794B8773EF22_.wvu.FilterData" localSheetId="0" hidden="1">'11кв истч'!$A$48:$W$282</definedName>
    <definedName name="Z_5B2849A4_10D6_4C56_82E3_213F2F39DEE0_.wvu.FilterData" localSheetId="0" hidden="1">'11кв истч'!$A$48:$W$288</definedName>
    <definedName name="Z_5D48D966_D569_49BE_B8D5_CFFF304C931B_.wvu.FilterData" localSheetId="0" hidden="1">'11кв истч'!$A$48:$W$288</definedName>
    <definedName name="Z_5D68B30A_F5AE_47A2_98B4_A896BFA1BCD4_.wvu.FilterData" localSheetId="0" hidden="1">'11кв истч'!$A$48:$W$288</definedName>
    <definedName name="Z_5EADC1CF_ED63_4C90_B528_B134FE0A2319_.wvu.FilterData" localSheetId="0" hidden="1">'11кв истч'!$A$48:$W$288</definedName>
    <definedName name="Z_5F2A370E_836A_4992_942B_22CE95057883_.wvu.FilterData" localSheetId="0" hidden="1">'11кв истч'!$A$48:$W$282</definedName>
    <definedName name="Z_5F39CD15_C553_4CF0_940C_0295EF87970E_.wvu.FilterData" localSheetId="0" hidden="1">'11кв истч'!$A$48:$W$288</definedName>
    <definedName name="Z_638697C3_FF78_4B65_B9E8_EA2C7C52D3B4_.wvu.FilterData" localSheetId="0" hidden="1">'11кв истч'!$A$24:$X$282</definedName>
    <definedName name="Z_638697C3_FF78_4B65_B9E8_EA2C7C52D3B4_.wvu.PrintArea" localSheetId="0" hidden="1">'11кв истч'!$A$1:$W$288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истч'!$A$48:$W$288</definedName>
    <definedName name="Z_68608AB4_99AC_4E4C_A27D_0DD29BE6EC94_.wvu.FilterData" localSheetId="0" hidden="1">'11кв истч'!$A$48:$W$288</definedName>
    <definedName name="Z_68608AB4_99AC_4E4C_A27D_0DD29BE6EC94_.wvu.PrintArea" localSheetId="0" hidden="1">'11кв истч'!$A$1:$W$288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истч'!$A$48:$W$282</definedName>
    <definedName name="Z_74CE0FEA_305F_4C35_BF60_A17DA60785C5_.wvu.FilterData" localSheetId="0" hidden="1">'11кв истч'!$A$48:$W$288</definedName>
    <definedName name="Z_74CE0FEA_305F_4C35_BF60_A17DA60785C5_.wvu.PrintArea" localSheetId="0" hidden="1">'11кв истч'!$A$1:$W$288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истч'!$A$19:$W$292</definedName>
    <definedName name="Z_7A600714_71D6_47BA_A813_775E7C7D2FBC_.wvu.FilterData" localSheetId="0" hidden="1">'11кв истч'!$A$48:$W$282</definedName>
    <definedName name="Z_7AF98FE0_D761_4DCC_843E_01D5FF3D89E1_.wvu.FilterData" localSheetId="0" hidden="1">'11кв истч'!$A$48:$W$282</definedName>
    <definedName name="Z_7DEB5728_2FB9_407E_AD51_935C096482A6_.wvu.FilterData" localSheetId="0" hidden="1">'11кв истч'!$A$24:$X$127</definedName>
    <definedName name="Z_7DEB5728_2FB9_407E_AD51_935C096482A6_.wvu.PrintArea" localSheetId="0" hidden="1">'11кв истч'!$A$1:$W$288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истч'!$A$48:$W$288</definedName>
    <definedName name="Z_802102DC_FBE0_4A84_A4E5_B623C4572B73_.wvu.FilterData" localSheetId="0" hidden="1">'11кв истч'!$A$24:$X$282</definedName>
    <definedName name="Z_802102DC_FBE0_4A84_A4E5_B623C4572B73_.wvu.PrintArea" localSheetId="0" hidden="1">'11кв истч'!$A$1:$W$288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истч'!$A$48:$W$293</definedName>
    <definedName name="Z_82FE6FC8_CA67_4A4B_AF05_E7C978721CCD_.wvu.FilterData" localSheetId="0" hidden="1">'11кв истч'!$A$48:$W$282</definedName>
    <definedName name="Z_83892220_42BE_4E65_B5DD_7312A39A3DC0_.wvu.FilterData" localSheetId="0" hidden="1">'11кв истч'!$A$48:$W$288</definedName>
    <definedName name="Z_84321A1D_5D30_4E68_AC39_2B3966EB8B19_.wvu.FilterData" localSheetId="0" hidden="1">'11кв истч'!$A$48:$W$288</definedName>
    <definedName name="Z_8562E1EA_A7A6_4ECB_965F_7FEF3C69B7FB_.wvu.FilterData" localSheetId="0" hidden="1">'11кв истч'!$A$48:$W$288</definedName>
    <definedName name="Z_8609CDA3_AB64_4E40_9F81_97675513AB4D_.wvu.FilterData" localSheetId="0" hidden="1">'11кв истч'!$A$48:$W$288</definedName>
    <definedName name="Z_86ABB103_B007_4CE7_BE9F_F4EED57FA42A_.wvu.FilterData" localSheetId="0" hidden="1">'11кв истч'!$A$24:$X$282</definedName>
    <definedName name="Z_86ABB103_B007_4CE7_BE9F_F4EED57FA42A_.wvu.PrintArea" localSheetId="0" hidden="1">'11кв истч'!$A$1:$W$288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истч'!$A$48:$W$282</definedName>
    <definedName name="Z_887CD72D_476D_4F24_A01E_D0BC250F50FB_.wvu.FilterData" localSheetId="0" hidden="1">'11кв истч'!$A$24:$X$282</definedName>
    <definedName name="Z_8C96D9DD_5E01_4B30_95B0_086CFC2C6C55_.wvu.FilterData" localSheetId="0" hidden="1">'11кв истч'!$A$48:$W$288</definedName>
    <definedName name="Z_8CF66D4F_C382_40A9_9E2A_969FC78174FB_.wvu.FilterData" localSheetId="0" hidden="1">'11кв истч'!$A$48:$W$288</definedName>
    <definedName name="Z_8F1D26EC_2A17_448C_B03E_3E3FACB015C6_.wvu.FilterData" localSheetId="0" hidden="1">'11кв истч'!$A$24:$X$127</definedName>
    <definedName name="Z_8F1D26EC_2A17_448C_B03E_3E3FACB015C6_.wvu.PrintArea" localSheetId="0" hidden="1">'11кв истч'!$A$1:$W$288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истч'!$A$19:$W$292</definedName>
    <definedName name="Z_90F446D3_8F17_4085_80BE_278C9FB5921D_.wvu.FilterData" localSheetId="0" hidden="1">'11кв истч'!$A$48:$W$288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истч'!$A$48:$W$288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истч'!$A$48:$W$286</definedName>
    <definedName name="Z_91B3C248_D769_4FF3_ADD2_66FB1E146DB1_.wvu.FilterData" localSheetId="0" hidden="1">'11кв истч'!$A$48:$W$288</definedName>
    <definedName name="Z_91C6F324_F361_4A8F_B9C3_6FF2051955FB_.wvu.FilterData" localSheetId="0" hidden="1">'11кв истч'!$A$48:$W$288</definedName>
    <definedName name="Z_92A9B708_7856_444B_B4D2_F25F43E6C0C3_.wvu.FilterData" localSheetId="0" hidden="1">'11кв истч'!$A$48:$W$282</definedName>
    <definedName name="Z_96D66BBF_87D4_466D_B500_423361C5C709_.wvu.FilterData" localSheetId="0" hidden="1">'11кв истч'!$A$48:$W$282</definedName>
    <definedName name="Z_97A96CCC_FE99_437D_B8D6_12A96FD7E5E0_.wvu.FilterData" localSheetId="0" hidden="1">'11кв истч'!$A$24:$X$282</definedName>
    <definedName name="Z_992A4BBD_9184_4F17_9E7C_14886515C900_.wvu.FilterData" localSheetId="0" hidden="1">'11кв истч'!$A$48:$W$288</definedName>
    <definedName name="Z_9EB4C06B_C4E3_4FC8_B82B_63B953E6624A_.wvu.FilterData" localSheetId="0" hidden="1">'11кв истч'!$A$48:$W$282</definedName>
    <definedName name="Z_9F5406DC_89AB_4D73_8A15_7589A4B6E17E_.wvu.FilterData" localSheetId="0" hidden="1">'11кв истч'!$A$48:$W$288</definedName>
    <definedName name="Z_A132F0A7_D9B6_4BF3_83AB_B244BEA6BB51_.wvu.FilterData" localSheetId="0" hidden="1">'11кв истч'!$A$48:$W$288</definedName>
    <definedName name="Z_A15C0F21_5131_41E0_AFE4_42812F6B0841_.wvu.FilterData" localSheetId="0" hidden="1">'11кв истч'!$A$24:$X$127</definedName>
    <definedName name="Z_A15C0F21_5131_41E0_AFE4_42812F6B0841_.wvu.PrintArea" localSheetId="0" hidden="1">'11кв истч'!$A$1:$W$288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истч'!$A$24:$X$127</definedName>
    <definedName name="Z_A26238BE_7791_46AE_8DC7_FDB913DC2957_.wvu.PrintArea" localSheetId="0" hidden="1">'11кв истч'!$A$1:$W$288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истч'!$A$48:$W$282</definedName>
    <definedName name="Z_A6016254_B165_4134_8764_5CABD680509E_.wvu.FilterData" localSheetId="0" hidden="1">'11кв истч'!$A$24:$X$282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истч'!$A$48:$W$288</definedName>
    <definedName name="Z_A9216DE1_6650_4651_9830_13DDA1C2CD91_.wvu.FilterData" localSheetId="0" hidden="1">'11кв истч'!$A$48:$W$282</definedName>
    <definedName name="Z_AB8D6E5A_B563_4E6A_A417_E8622BA78E0B_.wvu.FilterData" localSheetId="0" hidden="1">'11кв истч'!$A$48:$W$286</definedName>
    <definedName name="Z_ACAB5840_BC7D_46E7_958A_C9569DE37B26_.wvu.FilterData" localSheetId="0" hidden="1">'11кв истч'!$A$48:$W$288</definedName>
    <definedName name="Z_AFBDF438_B40A_4684_94F8_56FA1356ADC3_.wvu.FilterData" localSheetId="0" hidden="1">'11кв истч'!$A$48:$W$282</definedName>
    <definedName name="Z_B0FEE8B3_F64E_42FD_B96C_C936F387504C_.wvu.FilterData" localSheetId="0" hidden="1">'11кв истч'!$A$48:$W$288</definedName>
    <definedName name="Z_B5BE75AE_9D7A_4463_90B4_A4B1B19172CB_.wvu.FilterData" localSheetId="0" hidden="1">'11кв истч'!$A$48:$W$288</definedName>
    <definedName name="Z_B7343056_A75A_4C54_8731_E17F57DE7967_.wvu.FilterData" localSheetId="0" hidden="1">'11кв истч'!$A$48:$W$282</definedName>
    <definedName name="Z_B74C834F_88DE_4FBD_9E60_56D6F61CCB0C_.wvu.FilterData" localSheetId="0" hidden="1">'11кв истч'!$A$48:$W$288</definedName>
    <definedName name="Z_B81CE5DD_59C7_4219_9F64_9F23059D6732_.wvu.FilterData" localSheetId="0" hidden="1">'11кв истч'!$A$24:$X$282</definedName>
    <definedName name="Z_B81CE5DD_59C7_4219_9F64_9F23059D6732_.wvu.PrintArea" localSheetId="0" hidden="1">'11кв истч'!$A$1:$W$288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истч'!$A$48:$W$288</definedName>
    <definedName name="Z_B8C11432_7879_4F6B_96D4_6AB50672E558_.wvu.FilterData" localSheetId="0" hidden="1">'11кв истч'!$A$48:$W$286</definedName>
    <definedName name="Z_BBF0EF1B_DBD8_4492_9CF8_F958D341F225_.wvu.FilterData" localSheetId="0" hidden="1">'11кв истч'!$A$48:$W$288</definedName>
    <definedName name="Z_BE151334_7720_47A8_B744_1F1F36FD5527_.wvu.FilterData" localSheetId="0" hidden="1">'11кв истч'!$A$48:$W$288</definedName>
    <definedName name="Z_BFFE2A37_2C1B_436E_B89F_7510F15CEFB6_.wvu.FilterData" localSheetId="0" hidden="1">'11кв истч'!$A$48:$W$282</definedName>
    <definedName name="Z_C4035866_E753_4E74_BD98_B610EDCCE194_.wvu.FilterData" localSheetId="0" hidden="1">'11кв истч'!$A$24:$X$282</definedName>
    <definedName name="Z_C4035866_E753_4E74_BD98_B610EDCCE194_.wvu.PrintArea" localSheetId="0" hidden="1">'11кв истч'!$A$1:$W$288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истч'!$A$48:$W$282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истч'!$A$48:$W$282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истч'!$A$48:$W$282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истч'!$A$48:$W$288</definedName>
    <definedName name="Z_C784D978_84A4_4849_AEF3_4B731E7B807D_.wvu.FilterData" localSheetId="0" hidden="1">'11кв истч'!$A$48:$W$288</definedName>
    <definedName name="Z_C8008826_10AC_4917_AE8D_1FAF506D7F03_.wvu.FilterData" localSheetId="0" hidden="1">'11кв истч'!$A$48:$W$288</definedName>
    <definedName name="Z_CA769590_FE17_45EE_B2BE_AFEDEEB57907_.wvu.FilterData" localSheetId="0" hidden="1">'11кв истч'!$A$48:$W$282</definedName>
    <definedName name="Z_CB37D951_96F5_4AE8_99D2_D7A8085BE3F7_.wvu.FilterData" localSheetId="0" hidden="1">'11кв истч'!$A$48:$W$288</definedName>
    <definedName name="Z_CBCE1805_078A_40E0_B01A_2A86DFDA611F_.wvu.FilterData" localSheetId="0" hidden="1">'11кв истч'!$A$48:$W$286</definedName>
    <definedName name="Z_CC123666_CB75_43B7_BE8D_6AA4F2C525E2_.wvu.FilterData" localSheetId="0" hidden="1">'11кв истч'!$A$48:$W$282</definedName>
    <definedName name="Z_CD2BBFCB_F678_40DB_8294_B16D7E70A3F2_.wvu.FilterData" localSheetId="0" hidden="1">'11кв истч'!$A$48:$W$282</definedName>
    <definedName name="Z_D2510616_5538_4496_B8B3_EFACE99A621B_.wvu.FilterData" localSheetId="0" hidden="1">'11кв истч'!$A$48:$W$288</definedName>
    <definedName name="Z_D35C68D5_4AB4_4876_B7AC_DB5808787904_.wvu.FilterData" localSheetId="0" hidden="1">'11кв истч'!$A$48:$W$288</definedName>
    <definedName name="Z_D3DBB31F_2638_4B8E_8CBC_AE53EAEE53E8_.wvu.FilterData" localSheetId="0" hidden="1">'11кв истч'!$A$48:$W$288</definedName>
    <definedName name="Z_D9B944C6_F153_4481_A7FC_38A6B3438A84_.wvu.FilterData" localSheetId="0" hidden="1">'11кв истч'!$A$48:$W$288</definedName>
    <definedName name="Z_DA122019_8AEE_403B_8CA9_CE2DE64BEB84_.wvu.FilterData" localSheetId="0" hidden="1">'11кв истч'!$A$48:$W$282</definedName>
    <definedName name="Z_DE9A4A19_2B5F_40D3_AC7B_9CBC28641CAC_.wvu.FilterData" localSheetId="0" hidden="1">'11кв истч'!$A$48:$W$288</definedName>
    <definedName name="Z_E044C467_E737_4DD1_A683_090AEE546589_.wvu.FilterData" localSheetId="0" hidden="1">'11кв истч'!$A$48:$W$288</definedName>
    <definedName name="Z_E0A1C828_9A96_441D_8BE7_6BCFC0EF9B3D_.wvu.FilterData" localSheetId="0" hidden="1">'11кв истч'!$A$48:$W$288</definedName>
    <definedName name="Z_E0F715AC_EC95_4989_9B43_95240978CE30_.wvu.FilterData" localSheetId="0" hidden="1">'11кв истч'!$A$48:$W$282</definedName>
    <definedName name="Z_E222F804_7F63_4CAB_BA7F_EB015BC276B9_.wvu.FilterData" localSheetId="0" hidden="1">'11кв истч'!$A$48:$W$293</definedName>
    <definedName name="Z_E26A94BD_FBAC_41ED_8339_7D59AFA7B3CD_.wvu.FilterData" localSheetId="0" hidden="1">'11кв истч'!$A$48:$W$282</definedName>
    <definedName name="Z_E2760D9D_711F_48FF_88BA_568697ED1953_.wvu.FilterData" localSheetId="0" hidden="1">'11кв истч'!$A$48:$W$286</definedName>
    <definedName name="Z_E35C38A5_5727_4360_B062_90A9188B0F56_.wvu.FilterData" localSheetId="0" hidden="1">'11кв истч'!$A$48:$W$288</definedName>
    <definedName name="Z_E6561C9A_632C_41BB_8A75_C9A4FA81ADE6_.wvu.FilterData" localSheetId="0" hidden="1">'11кв истч'!$A$24:$X$127</definedName>
    <definedName name="Z_E67E8D2C_C698_4923_AE59_CA6766696DF8_.wvu.FilterData" localSheetId="0" hidden="1">'11кв истч'!$A$48:$W$282</definedName>
    <definedName name="Z_E8F36E3D_6729_4114_942B_5226BE6574BA_.wvu.FilterData" localSheetId="0" hidden="1">'11кв истч'!$A$48:$W$282</definedName>
    <definedName name="Z_E9C71993_3DA8_42BC_B3BF_66DEC161149F_.wvu.FilterData" localSheetId="0" hidden="1">'11кв истч'!$A$48:$W$282</definedName>
    <definedName name="Z_EDE0ED8E_E34E_4BB0_ABEA_40847C828F8F_.wvu.FilterData" localSheetId="0" hidden="1">'11кв истч'!$A$48:$W$288</definedName>
    <definedName name="Z_F1AA8E75_AC05_4FC1_B5E1_D271B0A93A4F_.wvu.FilterData" localSheetId="0" hidden="1">'11кв истч'!$A$24:$X$282</definedName>
    <definedName name="Z_F29DD04C_48E6_48FE_90D7_16D4A05BCFB2_.wvu.FilterData" localSheetId="0" hidden="1">'11кв истч'!$A$24:$X$282</definedName>
    <definedName name="Z_F29DD04C_48E6_48FE_90D7_16D4A05BCFB2_.wvu.PrintArea" localSheetId="0" hidden="1">'11кв истч'!$A$1:$W$288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истч'!$A$48:$W$288</definedName>
    <definedName name="Z_F76F23A2_F414_4A2E_84E8_865337660174_.wvu.FilterData" localSheetId="0" hidden="1">'11кв истч'!$A$48:$W$288</definedName>
    <definedName name="Z_F979D6CF_076C_43BF_8A89_212D37CD2E24_.wvu.FilterData" localSheetId="0" hidden="1">'11кв истч'!$A$48:$W$288</definedName>
    <definedName name="Z_F98F2E63_0546_4C4F_8D46_045300C4EEF7_.wvu.FilterData" localSheetId="0" hidden="1">'11кв истч'!$A$48:$W$288</definedName>
    <definedName name="Z_FB08CD6B_30AF_4D5D_BBA2_72A2A4786C23_.wvu.FilterData" localSheetId="0" hidden="1">'11кв истч'!$A$48:$W$288</definedName>
    <definedName name="Z_FF0BECDC_6018_439F_BA8A_653BFFBC84E9_.wvu.FilterData" localSheetId="0" hidden="1">'11кв истч'!$A$48:$W$282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истч'!$A$1:$W$288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7" i="1" l="1"/>
  <c r="V276" i="1"/>
  <c r="T276" i="1"/>
  <c r="T275" i="1"/>
  <c r="M273" i="1"/>
  <c r="M46" i="1" s="1"/>
  <c r="L273" i="1"/>
  <c r="L251" i="1" s="1"/>
  <c r="T274" i="1"/>
  <c r="R274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3" i="1"/>
  <c r="O252" i="1"/>
  <c r="M251" i="1"/>
  <c r="M41" i="1" s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3" i="1"/>
  <c r="O232" i="1"/>
  <c r="O231" i="1"/>
  <c r="O230" i="1"/>
  <c r="O229" i="1"/>
  <c r="O228" i="1"/>
  <c r="O227" i="1"/>
  <c r="O226" i="1"/>
  <c r="O225" i="1"/>
  <c r="O224" i="1"/>
  <c r="O223" i="1"/>
  <c r="O222" i="1"/>
  <c r="O221" i="1"/>
  <c r="O220" i="1"/>
  <c r="O219" i="1"/>
  <c r="O218" i="1"/>
  <c r="O217" i="1"/>
  <c r="O216" i="1"/>
  <c r="O215" i="1"/>
  <c r="O214" i="1"/>
  <c r="O213" i="1"/>
  <c r="O212" i="1"/>
  <c r="T211" i="1"/>
  <c r="R211" i="1"/>
  <c r="I210" i="1"/>
  <c r="T210" i="1"/>
  <c r="R210" i="1"/>
  <c r="T209" i="1"/>
  <c r="R209" i="1"/>
  <c r="I208" i="1"/>
  <c r="T208" i="1"/>
  <c r="R208" i="1"/>
  <c r="T207" i="1"/>
  <c r="R207" i="1"/>
  <c r="I206" i="1"/>
  <c r="T206" i="1"/>
  <c r="R206" i="1"/>
  <c r="T205" i="1"/>
  <c r="R205" i="1"/>
  <c r="T204" i="1"/>
  <c r="R204" i="1"/>
  <c r="T203" i="1"/>
  <c r="R203" i="1"/>
  <c r="I202" i="1"/>
  <c r="T202" i="1"/>
  <c r="R202" i="1"/>
  <c r="T201" i="1"/>
  <c r="R201" i="1"/>
  <c r="T200" i="1"/>
  <c r="R200" i="1"/>
  <c r="I198" i="1"/>
  <c r="T198" i="1"/>
  <c r="R197" i="1"/>
  <c r="T196" i="1"/>
  <c r="V194" i="1"/>
  <c r="T194" i="1"/>
  <c r="R194" i="1"/>
  <c r="P194" i="1"/>
  <c r="D194" i="1"/>
  <c r="T192" i="1"/>
  <c r="V192" i="1"/>
  <c r="R192" i="1"/>
  <c r="P192" i="1"/>
  <c r="D192" i="1"/>
  <c r="V191" i="1"/>
  <c r="P191" i="1"/>
  <c r="T190" i="1"/>
  <c r="V189" i="1"/>
  <c r="R189" i="1"/>
  <c r="P189" i="1"/>
  <c r="D189" i="1"/>
  <c r="V188" i="1"/>
  <c r="T188" i="1"/>
  <c r="P188" i="1"/>
  <c r="V187" i="1"/>
  <c r="R187" i="1"/>
  <c r="P187" i="1"/>
  <c r="V186" i="1"/>
  <c r="T186" i="1"/>
  <c r="R186" i="1"/>
  <c r="P186" i="1"/>
  <c r="D186" i="1"/>
  <c r="R185" i="1"/>
  <c r="P185" i="1"/>
  <c r="T184" i="1"/>
  <c r="V184" i="1"/>
  <c r="R184" i="1"/>
  <c r="P184" i="1"/>
  <c r="D184" i="1"/>
  <c r="V183" i="1"/>
  <c r="P183" i="1"/>
  <c r="T182" i="1"/>
  <c r="R182" i="1"/>
  <c r="P182" i="1"/>
  <c r="V181" i="1"/>
  <c r="D181" i="1"/>
  <c r="R181" i="1"/>
  <c r="P181" i="1"/>
  <c r="T180" i="1"/>
  <c r="V180" i="1"/>
  <c r="P180" i="1"/>
  <c r="R179" i="1"/>
  <c r="V179" i="1"/>
  <c r="V178" i="1"/>
  <c r="R177" i="1"/>
  <c r="V177" i="1"/>
  <c r="V176" i="1"/>
  <c r="T176" i="1"/>
  <c r="P176" i="1"/>
  <c r="R175" i="1"/>
  <c r="P175" i="1"/>
  <c r="D175" i="1"/>
  <c r="V174" i="1"/>
  <c r="P174" i="1"/>
  <c r="V173" i="1"/>
  <c r="R173" i="1"/>
  <c r="P173" i="1"/>
  <c r="D173" i="1"/>
  <c r="W173" i="1" s="1"/>
  <c r="T172" i="1"/>
  <c r="V172" i="1"/>
  <c r="P172" i="1"/>
  <c r="V171" i="1"/>
  <c r="R171" i="1"/>
  <c r="P171" i="1"/>
  <c r="V170" i="1"/>
  <c r="P170" i="1"/>
  <c r="V169" i="1"/>
  <c r="R169" i="1"/>
  <c r="P169" i="1"/>
  <c r="D169" i="1"/>
  <c r="W169" i="1" s="1"/>
  <c r="V168" i="1"/>
  <c r="P168" i="1"/>
  <c r="V167" i="1"/>
  <c r="R167" i="1"/>
  <c r="P167" i="1"/>
  <c r="D167" i="1"/>
  <c r="W167" i="1" s="1"/>
  <c r="V166" i="1"/>
  <c r="P166" i="1"/>
  <c r="V165" i="1"/>
  <c r="R165" i="1"/>
  <c r="P165" i="1"/>
  <c r="D165" i="1"/>
  <c r="V164" i="1"/>
  <c r="P164" i="1"/>
  <c r="T163" i="1"/>
  <c r="I163" i="1"/>
  <c r="V162" i="1"/>
  <c r="R162" i="1"/>
  <c r="P162" i="1"/>
  <c r="D162" i="1"/>
  <c r="V160" i="1"/>
  <c r="D160" i="1"/>
  <c r="R160" i="1"/>
  <c r="P160" i="1"/>
  <c r="R159" i="1"/>
  <c r="P159" i="1"/>
  <c r="V158" i="1"/>
  <c r="R158" i="1"/>
  <c r="P158" i="1"/>
  <c r="D158" i="1"/>
  <c r="P157" i="1"/>
  <c r="V156" i="1"/>
  <c r="R156" i="1"/>
  <c r="P156" i="1"/>
  <c r="D156" i="1"/>
  <c r="V155" i="1"/>
  <c r="T155" i="1"/>
  <c r="R155" i="1"/>
  <c r="P155" i="1"/>
  <c r="I154" i="1"/>
  <c r="R154" i="1"/>
  <c r="P153" i="1"/>
  <c r="I152" i="1"/>
  <c r="T151" i="1"/>
  <c r="R151" i="1"/>
  <c r="R150" i="1"/>
  <c r="P150" i="1"/>
  <c r="P149" i="1"/>
  <c r="I148" i="1"/>
  <c r="T148" i="1"/>
  <c r="T147" i="1"/>
  <c r="R147" i="1"/>
  <c r="R146" i="1"/>
  <c r="P146" i="1"/>
  <c r="P145" i="1"/>
  <c r="I144" i="1"/>
  <c r="T144" i="1"/>
  <c r="T143" i="1"/>
  <c r="R143" i="1"/>
  <c r="R142" i="1"/>
  <c r="P142" i="1"/>
  <c r="P141" i="1"/>
  <c r="I140" i="1"/>
  <c r="T140" i="1"/>
  <c r="T139" i="1"/>
  <c r="R139" i="1"/>
  <c r="R138" i="1"/>
  <c r="P138" i="1"/>
  <c r="P137" i="1"/>
  <c r="I136" i="1"/>
  <c r="T136" i="1"/>
  <c r="T135" i="1"/>
  <c r="R135" i="1"/>
  <c r="R134" i="1"/>
  <c r="P134" i="1"/>
  <c r="P133" i="1"/>
  <c r="T132" i="1"/>
  <c r="M127" i="1"/>
  <c r="M32" i="1" s="1"/>
  <c r="T131" i="1"/>
  <c r="R131" i="1"/>
  <c r="L127" i="1"/>
  <c r="L32" i="1" s="1"/>
  <c r="R130" i="1"/>
  <c r="P130" i="1"/>
  <c r="P129" i="1"/>
  <c r="T128" i="1"/>
  <c r="W126" i="1"/>
  <c r="V126" i="1"/>
  <c r="U126" i="1"/>
  <c r="T126" i="1"/>
  <c r="S126" i="1"/>
  <c r="R126" i="1"/>
  <c r="Q126" i="1"/>
  <c r="P126" i="1"/>
  <c r="O126" i="1"/>
  <c r="N126" i="1"/>
  <c r="V125" i="1"/>
  <c r="P125" i="1"/>
  <c r="V124" i="1"/>
  <c r="R124" i="1"/>
  <c r="P124" i="1"/>
  <c r="D124" i="1"/>
  <c r="Q124" i="1" s="1"/>
  <c r="V123" i="1"/>
  <c r="R123" i="1"/>
  <c r="V122" i="1"/>
  <c r="R122" i="1"/>
  <c r="V121" i="1"/>
  <c r="R121" i="1"/>
  <c r="V120" i="1"/>
  <c r="I120" i="1"/>
  <c r="R120" i="1"/>
  <c r="V119" i="1"/>
  <c r="R119" i="1"/>
  <c r="V118" i="1"/>
  <c r="R118" i="1"/>
  <c r="V117" i="1"/>
  <c r="R117" i="1"/>
  <c r="V116" i="1"/>
  <c r="I116" i="1"/>
  <c r="R116" i="1"/>
  <c r="V115" i="1"/>
  <c r="R115" i="1"/>
  <c r="V114" i="1"/>
  <c r="R114" i="1"/>
  <c r="V113" i="1"/>
  <c r="R113" i="1"/>
  <c r="V112" i="1"/>
  <c r="I112" i="1"/>
  <c r="I111" i="1"/>
  <c r="T111" i="1"/>
  <c r="R111" i="1"/>
  <c r="P111" i="1"/>
  <c r="I110" i="1"/>
  <c r="T110" i="1"/>
  <c r="R110" i="1"/>
  <c r="P110" i="1"/>
  <c r="W108" i="1"/>
  <c r="V108" i="1"/>
  <c r="U108" i="1"/>
  <c r="T108" i="1"/>
  <c r="S108" i="1"/>
  <c r="R108" i="1"/>
  <c r="Q108" i="1"/>
  <c r="P108" i="1"/>
  <c r="O108" i="1"/>
  <c r="W107" i="1"/>
  <c r="V107" i="1"/>
  <c r="U107" i="1"/>
  <c r="T107" i="1"/>
  <c r="S107" i="1"/>
  <c r="R107" i="1"/>
  <c r="Q107" i="1"/>
  <c r="P107" i="1"/>
  <c r="O107" i="1"/>
  <c r="N107" i="1"/>
  <c r="W106" i="1"/>
  <c r="S106" i="1"/>
  <c r="O106" i="1"/>
  <c r="M106" i="1"/>
  <c r="L106" i="1"/>
  <c r="K106" i="1"/>
  <c r="J106" i="1"/>
  <c r="I106" i="1"/>
  <c r="H106" i="1"/>
  <c r="V106" i="1" s="1"/>
  <c r="G106" i="1"/>
  <c r="U106" i="1" s="1"/>
  <c r="F106" i="1"/>
  <c r="R106" i="1" s="1"/>
  <c r="E106" i="1"/>
  <c r="Q106" i="1" s="1"/>
  <c r="D106" i="1"/>
  <c r="N106" i="1" s="1"/>
  <c r="T105" i="1"/>
  <c r="V105" i="1"/>
  <c r="P105" i="1"/>
  <c r="K103" i="1"/>
  <c r="K101" i="1" s="1"/>
  <c r="J103" i="1"/>
  <c r="J101" i="1" s="1"/>
  <c r="V104" i="1"/>
  <c r="E103" i="1"/>
  <c r="D104" i="1"/>
  <c r="W104" i="1" s="1"/>
  <c r="M103" i="1"/>
  <c r="G103" i="1"/>
  <c r="G101" i="1" s="1"/>
  <c r="F103" i="1"/>
  <c r="W102" i="1"/>
  <c r="V102" i="1"/>
  <c r="U102" i="1"/>
  <c r="T102" i="1"/>
  <c r="S102" i="1"/>
  <c r="R102" i="1"/>
  <c r="Q102" i="1"/>
  <c r="P102" i="1"/>
  <c r="O102" i="1"/>
  <c r="N102" i="1"/>
  <c r="M101" i="1"/>
  <c r="I100" i="1"/>
  <c r="T99" i="1"/>
  <c r="L97" i="1"/>
  <c r="R98" i="1"/>
  <c r="K97" i="1"/>
  <c r="W96" i="1"/>
  <c r="V96" i="1"/>
  <c r="U96" i="1"/>
  <c r="T96" i="1"/>
  <c r="S96" i="1"/>
  <c r="R96" i="1"/>
  <c r="Q96" i="1"/>
  <c r="P96" i="1"/>
  <c r="O96" i="1"/>
  <c r="N96" i="1"/>
  <c r="V95" i="1"/>
  <c r="P95" i="1"/>
  <c r="K93" i="1"/>
  <c r="K92" i="1" s="1"/>
  <c r="J93" i="1"/>
  <c r="V94" i="1"/>
  <c r="R94" i="1"/>
  <c r="E93" i="1"/>
  <c r="D94" i="1"/>
  <c r="W94" i="1" s="1"/>
  <c r="M93" i="1"/>
  <c r="M92" i="1" s="1"/>
  <c r="G93" i="1"/>
  <c r="G92" i="1" s="1"/>
  <c r="F93" i="1"/>
  <c r="J92" i="1"/>
  <c r="L90" i="1"/>
  <c r="L88" i="1" s="1"/>
  <c r="V91" i="1"/>
  <c r="R91" i="1"/>
  <c r="P91" i="1"/>
  <c r="D91" i="1"/>
  <c r="W91" i="1" s="1"/>
  <c r="M90" i="1"/>
  <c r="K90" i="1"/>
  <c r="K88" i="1" s="1"/>
  <c r="F90" i="1"/>
  <c r="E90" i="1"/>
  <c r="W89" i="1"/>
  <c r="V89" i="1"/>
  <c r="U89" i="1"/>
  <c r="T89" i="1"/>
  <c r="S89" i="1"/>
  <c r="R89" i="1"/>
  <c r="Q89" i="1"/>
  <c r="P89" i="1"/>
  <c r="O89" i="1"/>
  <c r="N89" i="1"/>
  <c r="M88" i="1"/>
  <c r="I86" i="1"/>
  <c r="T86" i="1"/>
  <c r="R86" i="1"/>
  <c r="P86" i="1"/>
  <c r="I85" i="1"/>
  <c r="T85" i="1"/>
  <c r="R85" i="1"/>
  <c r="P85" i="1"/>
  <c r="I84" i="1"/>
  <c r="T84" i="1"/>
  <c r="R84" i="1"/>
  <c r="P84" i="1"/>
  <c r="I83" i="1"/>
  <c r="T83" i="1"/>
  <c r="P83" i="1"/>
  <c r="I82" i="1"/>
  <c r="T82" i="1"/>
  <c r="R82" i="1"/>
  <c r="P82" i="1"/>
  <c r="I81" i="1"/>
  <c r="T81" i="1"/>
  <c r="R81" i="1"/>
  <c r="P81" i="1"/>
  <c r="I80" i="1"/>
  <c r="T80" i="1"/>
  <c r="R80" i="1"/>
  <c r="P80" i="1"/>
  <c r="M78" i="1"/>
  <c r="M76" i="1" s="1"/>
  <c r="J78" i="1"/>
  <c r="J76" i="1" s="1"/>
  <c r="I79" i="1"/>
  <c r="T79" i="1"/>
  <c r="R79" i="1"/>
  <c r="P79" i="1"/>
  <c r="L78" i="1"/>
  <c r="T78" i="1" s="1"/>
  <c r="K78" i="1"/>
  <c r="K76" i="1" s="1"/>
  <c r="G78" i="1"/>
  <c r="F78" i="1"/>
  <c r="W77" i="1"/>
  <c r="V77" i="1"/>
  <c r="U77" i="1"/>
  <c r="T77" i="1"/>
  <c r="S77" i="1"/>
  <c r="R77" i="1"/>
  <c r="Q77" i="1"/>
  <c r="P77" i="1"/>
  <c r="O77" i="1"/>
  <c r="N77" i="1"/>
  <c r="G76" i="1"/>
  <c r="W75" i="1"/>
  <c r="V75" i="1"/>
  <c r="U75" i="1"/>
  <c r="T75" i="1"/>
  <c r="S75" i="1"/>
  <c r="R75" i="1"/>
  <c r="Q75" i="1"/>
  <c r="P75" i="1"/>
  <c r="O75" i="1"/>
  <c r="N75" i="1"/>
  <c r="W74" i="1"/>
  <c r="V74" i="1"/>
  <c r="U74" i="1"/>
  <c r="T74" i="1"/>
  <c r="S74" i="1"/>
  <c r="R74" i="1"/>
  <c r="Q74" i="1"/>
  <c r="P74" i="1"/>
  <c r="O74" i="1"/>
  <c r="N74" i="1"/>
  <c r="W73" i="1"/>
  <c r="V73" i="1"/>
  <c r="U73" i="1"/>
  <c r="T73" i="1"/>
  <c r="S73" i="1"/>
  <c r="R73" i="1"/>
  <c r="Q73" i="1"/>
  <c r="P73" i="1"/>
  <c r="O73" i="1"/>
  <c r="N73" i="1"/>
  <c r="P72" i="1"/>
  <c r="M72" i="1"/>
  <c r="L72" i="1"/>
  <c r="T72" i="1" s="1"/>
  <c r="K72" i="1"/>
  <c r="J72" i="1"/>
  <c r="I72" i="1"/>
  <c r="H72" i="1"/>
  <c r="V72" i="1" s="1"/>
  <c r="G72" i="1"/>
  <c r="F72" i="1"/>
  <c r="R72" i="1" s="1"/>
  <c r="E72" i="1"/>
  <c r="D72" i="1"/>
  <c r="W72" i="1" s="1"/>
  <c r="W71" i="1"/>
  <c r="V71" i="1"/>
  <c r="U71" i="1"/>
  <c r="T71" i="1"/>
  <c r="S71" i="1"/>
  <c r="R71" i="1"/>
  <c r="Q71" i="1"/>
  <c r="P71" i="1"/>
  <c r="O71" i="1"/>
  <c r="N71" i="1"/>
  <c r="W70" i="1"/>
  <c r="V70" i="1"/>
  <c r="U70" i="1"/>
  <c r="T70" i="1"/>
  <c r="S70" i="1"/>
  <c r="R70" i="1"/>
  <c r="Q70" i="1"/>
  <c r="P70" i="1"/>
  <c r="O70" i="1"/>
  <c r="N70" i="1"/>
  <c r="W69" i="1"/>
  <c r="V69" i="1"/>
  <c r="U69" i="1"/>
  <c r="T69" i="1"/>
  <c r="S69" i="1"/>
  <c r="R69" i="1"/>
  <c r="Q69" i="1"/>
  <c r="P69" i="1"/>
  <c r="O69" i="1"/>
  <c r="N69" i="1"/>
  <c r="W68" i="1"/>
  <c r="V68" i="1"/>
  <c r="O68" i="1"/>
  <c r="N68" i="1"/>
  <c r="M68" i="1"/>
  <c r="L68" i="1"/>
  <c r="K68" i="1"/>
  <c r="J68" i="1"/>
  <c r="I68" i="1"/>
  <c r="H68" i="1"/>
  <c r="G68" i="1"/>
  <c r="U68" i="1" s="1"/>
  <c r="F68" i="1"/>
  <c r="R68" i="1" s="1"/>
  <c r="E68" i="1"/>
  <c r="Q68" i="1" s="1"/>
  <c r="D68" i="1"/>
  <c r="M67" i="1"/>
  <c r="K67" i="1"/>
  <c r="J67" i="1"/>
  <c r="I67" i="1"/>
  <c r="G67" i="1"/>
  <c r="F67" i="1"/>
  <c r="R67" i="1" s="1"/>
  <c r="E67" i="1"/>
  <c r="P67" i="1" s="1"/>
  <c r="W66" i="1"/>
  <c r="V66" i="1"/>
  <c r="U66" i="1"/>
  <c r="T66" i="1"/>
  <c r="S66" i="1"/>
  <c r="R66" i="1"/>
  <c r="Q66" i="1"/>
  <c r="P66" i="1"/>
  <c r="O66" i="1"/>
  <c r="N66" i="1"/>
  <c r="W65" i="1"/>
  <c r="V65" i="1"/>
  <c r="U65" i="1"/>
  <c r="T65" i="1"/>
  <c r="S65" i="1"/>
  <c r="R65" i="1"/>
  <c r="Q65" i="1"/>
  <c r="P65" i="1"/>
  <c r="O65" i="1"/>
  <c r="N65" i="1"/>
  <c r="W64" i="1"/>
  <c r="V64" i="1"/>
  <c r="O64" i="1"/>
  <c r="N64" i="1"/>
  <c r="M64" i="1"/>
  <c r="L64" i="1"/>
  <c r="K64" i="1"/>
  <c r="J64" i="1"/>
  <c r="I64" i="1"/>
  <c r="H64" i="1"/>
  <c r="G64" i="1"/>
  <c r="U64" i="1" s="1"/>
  <c r="F64" i="1"/>
  <c r="S64" i="1" s="1"/>
  <c r="E64" i="1"/>
  <c r="Q64" i="1" s="1"/>
  <c r="D64" i="1"/>
  <c r="V63" i="1"/>
  <c r="R63" i="1"/>
  <c r="P63" i="1"/>
  <c r="V62" i="1"/>
  <c r="R62" i="1"/>
  <c r="P62" i="1"/>
  <c r="T61" i="1"/>
  <c r="V61" i="1"/>
  <c r="R61" i="1"/>
  <c r="D61" i="1"/>
  <c r="S61" i="1" s="1"/>
  <c r="V60" i="1"/>
  <c r="T60" i="1"/>
  <c r="R60" i="1"/>
  <c r="V59" i="1"/>
  <c r="T59" i="1"/>
  <c r="K54" i="1"/>
  <c r="R59" i="1"/>
  <c r="P59" i="1"/>
  <c r="I58" i="1"/>
  <c r="T58" i="1"/>
  <c r="R58" i="1"/>
  <c r="V57" i="1"/>
  <c r="T57" i="1"/>
  <c r="R57" i="1"/>
  <c r="V56" i="1"/>
  <c r="I55" i="1"/>
  <c r="R55" i="1"/>
  <c r="M54" i="1"/>
  <c r="I53" i="1"/>
  <c r="R53" i="1"/>
  <c r="T52" i="1"/>
  <c r="V52" i="1"/>
  <c r="R52" i="1"/>
  <c r="W47" i="1"/>
  <c r="V47" i="1"/>
  <c r="U47" i="1"/>
  <c r="T47" i="1"/>
  <c r="S47" i="1"/>
  <c r="R47" i="1"/>
  <c r="Q47" i="1"/>
  <c r="P47" i="1"/>
  <c r="O47" i="1"/>
  <c r="N47" i="1"/>
  <c r="L46" i="1"/>
  <c r="W45" i="1"/>
  <c r="S45" i="1"/>
  <c r="O45" i="1"/>
  <c r="M45" i="1"/>
  <c r="L45" i="1"/>
  <c r="K45" i="1"/>
  <c r="J45" i="1"/>
  <c r="I45" i="1"/>
  <c r="H45" i="1"/>
  <c r="V45" i="1" s="1"/>
  <c r="G45" i="1"/>
  <c r="T45" i="1" s="1"/>
  <c r="F45" i="1"/>
  <c r="R45" i="1" s="1"/>
  <c r="E45" i="1"/>
  <c r="P45" i="1" s="1"/>
  <c r="D45" i="1"/>
  <c r="N45" i="1" s="1"/>
  <c r="W44" i="1"/>
  <c r="S44" i="1"/>
  <c r="O44" i="1"/>
  <c r="M44" i="1"/>
  <c r="L44" i="1"/>
  <c r="K44" i="1"/>
  <c r="J44" i="1"/>
  <c r="I44" i="1"/>
  <c r="H44" i="1"/>
  <c r="V44" i="1" s="1"/>
  <c r="G44" i="1"/>
  <c r="T44" i="1" s="1"/>
  <c r="F44" i="1"/>
  <c r="R44" i="1" s="1"/>
  <c r="E44" i="1"/>
  <c r="P44" i="1" s="1"/>
  <c r="D44" i="1"/>
  <c r="N44" i="1" s="1"/>
  <c r="W43" i="1"/>
  <c r="S43" i="1"/>
  <c r="O43" i="1"/>
  <c r="M43" i="1"/>
  <c r="L43" i="1"/>
  <c r="K43" i="1"/>
  <c r="J43" i="1"/>
  <c r="I43" i="1"/>
  <c r="H43" i="1"/>
  <c r="V43" i="1" s="1"/>
  <c r="G43" i="1"/>
  <c r="T43" i="1" s="1"/>
  <c r="F43" i="1"/>
  <c r="R43" i="1" s="1"/>
  <c r="E43" i="1"/>
  <c r="P43" i="1" s="1"/>
  <c r="D43" i="1"/>
  <c r="N43" i="1" s="1"/>
  <c r="W42" i="1"/>
  <c r="S42" i="1"/>
  <c r="O42" i="1"/>
  <c r="M42" i="1"/>
  <c r="L42" i="1"/>
  <c r="K42" i="1"/>
  <c r="J42" i="1"/>
  <c r="I42" i="1"/>
  <c r="H42" i="1"/>
  <c r="V42" i="1" s="1"/>
  <c r="G42" i="1"/>
  <c r="T42" i="1" s="1"/>
  <c r="F42" i="1"/>
  <c r="R42" i="1" s="1"/>
  <c r="E42" i="1"/>
  <c r="P42" i="1" s="1"/>
  <c r="D42" i="1"/>
  <c r="N42" i="1" s="1"/>
  <c r="L41" i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W31" i="1"/>
  <c r="S31" i="1"/>
  <c r="O31" i="1"/>
  <c r="M31" i="1"/>
  <c r="L31" i="1"/>
  <c r="K31" i="1"/>
  <c r="J31" i="1"/>
  <c r="I31" i="1"/>
  <c r="H31" i="1"/>
  <c r="V31" i="1" s="1"/>
  <c r="G31" i="1"/>
  <c r="T31" i="1" s="1"/>
  <c r="F31" i="1"/>
  <c r="R31" i="1" s="1"/>
  <c r="E31" i="1"/>
  <c r="P31" i="1" s="1"/>
  <c r="D31" i="1"/>
  <c r="N31" i="1" s="1"/>
  <c r="W29" i="1"/>
  <c r="S29" i="1"/>
  <c r="O29" i="1"/>
  <c r="M29" i="1"/>
  <c r="L29" i="1"/>
  <c r="K29" i="1"/>
  <c r="J29" i="1"/>
  <c r="I29" i="1"/>
  <c r="H29" i="1"/>
  <c r="V29" i="1" s="1"/>
  <c r="G29" i="1"/>
  <c r="T29" i="1" s="1"/>
  <c r="F29" i="1"/>
  <c r="R29" i="1" s="1"/>
  <c r="E29" i="1"/>
  <c r="P29" i="1" s="1"/>
  <c r="D29" i="1"/>
  <c r="N29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V58" i="1" l="1"/>
  <c r="D58" i="1"/>
  <c r="P58" i="1"/>
  <c r="R93" i="1"/>
  <c r="F92" i="1"/>
  <c r="R92" i="1" s="1"/>
  <c r="T114" i="1"/>
  <c r="L109" i="1"/>
  <c r="L30" i="1" s="1"/>
  <c r="T118" i="1"/>
  <c r="R125" i="1"/>
  <c r="D125" i="1"/>
  <c r="Q125" i="1" s="1"/>
  <c r="T168" i="1"/>
  <c r="I128" i="1"/>
  <c r="J127" i="1"/>
  <c r="J32" i="1" s="1"/>
  <c r="V55" i="1"/>
  <c r="E54" i="1"/>
  <c r="I78" i="1"/>
  <c r="I76" i="1" s="1"/>
  <c r="T91" i="1"/>
  <c r="G90" i="1"/>
  <c r="K87" i="1"/>
  <c r="K28" i="1" s="1"/>
  <c r="R95" i="1"/>
  <c r="D95" i="1"/>
  <c r="W95" i="1" s="1"/>
  <c r="R103" i="1"/>
  <c r="F101" i="1"/>
  <c r="R101" i="1" s="1"/>
  <c r="R105" i="1"/>
  <c r="D105" i="1"/>
  <c r="W105" i="1" s="1"/>
  <c r="T122" i="1"/>
  <c r="K51" i="1"/>
  <c r="K50" i="1" s="1"/>
  <c r="K49" i="1" s="1"/>
  <c r="M97" i="1"/>
  <c r="M87" i="1" s="1"/>
  <c r="M28" i="1" s="1"/>
  <c r="M51" i="1"/>
  <c r="M50" i="1" s="1"/>
  <c r="G54" i="1"/>
  <c r="G51" i="1" s="1"/>
  <c r="E88" i="1"/>
  <c r="E87" i="1" s="1"/>
  <c r="G97" i="1"/>
  <c r="T97" i="1" s="1"/>
  <c r="M109" i="1"/>
  <c r="M30" i="1" s="1"/>
  <c r="T159" i="1"/>
  <c r="P163" i="1"/>
  <c r="T164" i="1"/>
  <c r="V53" i="1"/>
  <c r="E51" i="1"/>
  <c r="P93" i="1"/>
  <c r="E92" i="1"/>
  <c r="P92" i="1" s="1"/>
  <c r="P103" i="1"/>
  <c r="E101" i="1"/>
  <c r="P101" i="1" s="1"/>
  <c r="V161" i="1"/>
  <c r="P161" i="1"/>
  <c r="V175" i="1"/>
  <c r="W175" i="1" s="1"/>
  <c r="R178" i="1"/>
  <c r="D178" i="1"/>
  <c r="P179" i="1"/>
  <c r="V190" i="1"/>
  <c r="D190" i="1"/>
  <c r="S190" i="1" s="1"/>
  <c r="R90" i="1"/>
  <c r="P94" i="1"/>
  <c r="T95" i="1"/>
  <c r="T98" i="1"/>
  <c r="I99" i="1"/>
  <c r="T115" i="1"/>
  <c r="P128" i="1"/>
  <c r="I132" i="1"/>
  <c r="P140" i="1"/>
  <c r="R141" i="1"/>
  <c r="T142" i="1"/>
  <c r="P144" i="1"/>
  <c r="P148" i="1"/>
  <c r="R149" i="1"/>
  <c r="I151" i="1"/>
  <c r="R161" i="1"/>
  <c r="V163" i="1"/>
  <c r="D163" i="1"/>
  <c r="S163" i="1" s="1"/>
  <c r="R170" i="1"/>
  <c r="D170" i="1"/>
  <c r="W170" i="1" s="1"/>
  <c r="R174" i="1"/>
  <c r="D174" i="1"/>
  <c r="W174" i="1" s="1"/>
  <c r="I175" i="1"/>
  <c r="T178" i="1"/>
  <c r="T181" i="1"/>
  <c r="R183" i="1"/>
  <c r="D183" i="1"/>
  <c r="W183" i="1" s="1"/>
  <c r="R190" i="1"/>
  <c r="R193" i="1"/>
  <c r="R196" i="1"/>
  <c r="V275" i="1"/>
  <c r="V273" i="1" s="1"/>
  <c r="E273" i="1"/>
  <c r="D171" i="1"/>
  <c r="W171" i="1" s="1"/>
  <c r="D187" i="1"/>
  <c r="Q187" i="1" s="1"/>
  <c r="I56" i="1"/>
  <c r="I61" i="1"/>
  <c r="R78" i="1"/>
  <c r="I121" i="1"/>
  <c r="T123" i="1"/>
  <c r="T125" i="1"/>
  <c r="P132" i="1"/>
  <c r="P136" i="1"/>
  <c r="R137" i="1"/>
  <c r="T138" i="1"/>
  <c r="I139" i="1"/>
  <c r="I143" i="1"/>
  <c r="R145" i="1"/>
  <c r="T146" i="1"/>
  <c r="I147" i="1"/>
  <c r="P152" i="1"/>
  <c r="I171" i="1"/>
  <c r="T53" i="1"/>
  <c r="T55" i="1"/>
  <c r="R56" i="1"/>
  <c r="I57" i="1"/>
  <c r="I62" i="1"/>
  <c r="R83" i="1"/>
  <c r="I98" i="1"/>
  <c r="I97" i="1" s="1"/>
  <c r="P99" i="1"/>
  <c r="R100" i="1"/>
  <c r="I118" i="1"/>
  <c r="T120" i="1"/>
  <c r="I122" i="1"/>
  <c r="P154" i="1"/>
  <c r="T160" i="1"/>
  <c r="R163" i="1"/>
  <c r="T166" i="1"/>
  <c r="T170" i="1"/>
  <c r="T174" i="1"/>
  <c r="R180" i="1"/>
  <c r="D180" i="1"/>
  <c r="I182" i="1"/>
  <c r="T183" i="1"/>
  <c r="I185" i="1"/>
  <c r="T189" i="1"/>
  <c r="R191" i="1"/>
  <c r="D191" i="1"/>
  <c r="U191" i="1" s="1"/>
  <c r="R195" i="1"/>
  <c r="R199" i="1"/>
  <c r="K273" i="1"/>
  <c r="D275" i="1"/>
  <c r="W275" i="1" s="1"/>
  <c r="V193" i="1"/>
  <c r="P100" i="1"/>
  <c r="P104" i="1"/>
  <c r="R112" i="1"/>
  <c r="I113" i="1"/>
  <c r="I117" i="1"/>
  <c r="T119" i="1"/>
  <c r="K127" i="1"/>
  <c r="K32" i="1" s="1"/>
  <c r="R129" i="1"/>
  <c r="F127" i="1"/>
  <c r="F32" i="1" s="1"/>
  <c r="T130" i="1"/>
  <c r="R133" i="1"/>
  <c r="R127" i="1" s="1"/>
  <c r="T134" i="1"/>
  <c r="T150" i="1"/>
  <c r="R153" i="1"/>
  <c r="R166" i="1"/>
  <c r="D166" i="1"/>
  <c r="I167" i="1"/>
  <c r="I60" i="1"/>
  <c r="I91" i="1"/>
  <c r="I90" i="1" s="1"/>
  <c r="I88" i="1" s="1"/>
  <c r="R104" i="1"/>
  <c r="K109" i="1"/>
  <c r="K30" i="1" s="1"/>
  <c r="T112" i="1"/>
  <c r="I114" i="1"/>
  <c r="T116" i="1"/>
  <c r="I52" i="1"/>
  <c r="L54" i="1"/>
  <c r="L51" i="1" s="1"/>
  <c r="T56" i="1"/>
  <c r="I63" i="1"/>
  <c r="F76" i="1"/>
  <c r="R76" i="1" s="1"/>
  <c r="J90" i="1"/>
  <c r="J88" i="1" s="1"/>
  <c r="T94" i="1"/>
  <c r="E97" i="1"/>
  <c r="P98" i="1"/>
  <c r="R99" i="1"/>
  <c r="T100" i="1"/>
  <c r="T104" i="1"/>
  <c r="I105" i="1"/>
  <c r="T113" i="1"/>
  <c r="I115" i="1"/>
  <c r="T117" i="1"/>
  <c r="I119" i="1"/>
  <c r="T121" i="1"/>
  <c r="I123" i="1"/>
  <c r="I124" i="1"/>
  <c r="E127" i="1"/>
  <c r="E32" i="1" s="1"/>
  <c r="P32" i="1" s="1"/>
  <c r="V154" i="1"/>
  <c r="D154" i="1"/>
  <c r="N154" i="1" s="1"/>
  <c r="O154" i="1" s="1"/>
  <c r="D155" i="1"/>
  <c r="R157" i="1"/>
  <c r="T157" i="1"/>
  <c r="I162" i="1"/>
  <c r="N162" i="1" s="1"/>
  <c r="O162" i="1" s="1"/>
  <c r="R164" i="1"/>
  <c r="D164" i="1"/>
  <c r="W164" i="1" s="1"/>
  <c r="R168" i="1"/>
  <c r="D168" i="1"/>
  <c r="W168" i="1" s="1"/>
  <c r="I169" i="1"/>
  <c r="R172" i="1"/>
  <c r="D172" i="1"/>
  <c r="W172" i="1" s="1"/>
  <c r="I173" i="1"/>
  <c r="N173" i="1" s="1"/>
  <c r="O173" i="1" s="1"/>
  <c r="R176" i="1"/>
  <c r="D176" i="1"/>
  <c r="N176" i="1" s="1"/>
  <c r="O176" i="1" s="1"/>
  <c r="D177" i="1"/>
  <c r="W177" i="1" s="1"/>
  <c r="V182" i="1"/>
  <c r="V185" i="1"/>
  <c r="D185" i="1"/>
  <c r="Q185" i="1" s="1"/>
  <c r="R188" i="1"/>
  <c r="D188" i="1"/>
  <c r="I190" i="1"/>
  <c r="P190" i="1"/>
  <c r="T191" i="1"/>
  <c r="I193" i="1"/>
  <c r="P193" i="1"/>
  <c r="I196" i="1"/>
  <c r="R198" i="1"/>
  <c r="I200" i="1"/>
  <c r="I204" i="1"/>
  <c r="I209" i="1"/>
  <c r="R128" i="1"/>
  <c r="T129" i="1"/>
  <c r="I130" i="1"/>
  <c r="P131" i="1"/>
  <c r="I131" i="1"/>
  <c r="R132" i="1"/>
  <c r="T133" i="1"/>
  <c r="I134" i="1"/>
  <c r="P135" i="1"/>
  <c r="I135" i="1"/>
  <c r="R136" i="1"/>
  <c r="T137" i="1"/>
  <c r="I138" i="1"/>
  <c r="P139" i="1"/>
  <c r="R140" i="1"/>
  <c r="T141" i="1"/>
  <c r="I142" i="1"/>
  <c r="P143" i="1"/>
  <c r="R144" i="1"/>
  <c r="T145" i="1"/>
  <c r="I146" i="1"/>
  <c r="P147" i="1"/>
  <c r="R148" i="1"/>
  <c r="T149" i="1"/>
  <c r="I150" i="1"/>
  <c r="P151" i="1"/>
  <c r="R152" i="1"/>
  <c r="T153" i="1"/>
  <c r="T154" i="1"/>
  <c r="I155" i="1"/>
  <c r="V157" i="1"/>
  <c r="D159" i="1"/>
  <c r="S159" i="1" s="1"/>
  <c r="V159" i="1"/>
  <c r="I161" i="1"/>
  <c r="T177" i="1"/>
  <c r="I181" i="1"/>
  <c r="N181" i="1" s="1"/>
  <c r="O181" i="1" s="1"/>
  <c r="T185" i="1"/>
  <c r="I186" i="1"/>
  <c r="I189" i="1"/>
  <c r="T193" i="1"/>
  <c r="I194" i="1"/>
  <c r="T195" i="1"/>
  <c r="T197" i="1"/>
  <c r="T199" i="1"/>
  <c r="D276" i="1"/>
  <c r="Q276" i="1" s="1"/>
  <c r="I129" i="1"/>
  <c r="I133" i="1"/>
  <c r="I137" i="1"/>
  <c r="I141" i="1"/>
  <c r="I145" i="1"/>
  <c r="I149" i="1"/>
  <c r="T152" i="1"/>
  <c r="I153" i="1"/>
  <c r="I156" i="1"/>
  <c r="I158" i="1"/>
  <c r="I159" i="1"/>
  <c r="T165" i="1"/>
  <c r="I166" i="1"/>
  <c r="T167" i="1"/>
  <c r="I168" i="1"/>
  <c r="T169" i="1"/>
  <c r="I170" i="1"/>
  <c r="T171" i="1"/>
  <c r="I172" i="1"/>
  <c r="T173" i="1"/>
  <c r="I174" i="1"/>
  <c r="T175" i="1"/>
  <c r="I176" i="1"/>
  <c r="I178" i="1"/>
  <c r="N178" i="1" s="1"/>
  <c r="O178" i="1" s="1"/>
  <c r="T179" i="1"/>
  <c r="T187" i="1"/>
  <c r="I195" i="1"/>
  <c r="I197" i="1"/>
  <c r="I199" i="1"/>
  <c r="I201" i="1"/>
  <c r="I203" i="1"/>
  <c r="I205" i="1"/>
  <c r="I207" i="1"/>
  <c r="I211" i="1"/>
  <c r="V274" i="1"/>
  <c r="K27" i="1"/>
  <c r="T54" i="1"/>
  <c r="F54" i="1"/>
  <c r="R54" i="1" s="1"/>
  <c r="J54" i="1"/>
  <c r="J51" i="1" s="1"/>
  <c r="S58" i="1"/>
  <c r="W58" i="1"/>
  <c r="O61" i="1"/>
  <c r="W61" i="1"/>
  <c r="Q29" i="1"/>
  <c r="U29" i="1"/>
  <c r="Q31" i="1"/>
  <c r="U31" i="1"/>
  <c r="Q42" i="1"/>
  <c r="U42" i="1"/>
  <c r="Q43" i="1"/>
  <c r="U43" i="1"/>
  <c r="Q44" i="1"/>
  <c r="U44" i="1"/>
  <c r="Q45" i="1"/>
  <c r="U45" i="1"/>
  <c r="D52" i="1"/>
  <c r="P52" i="1"/>
  <c r="P53" i="1"/>
  <c r="D55" i="1"/>
  <c r="P55" i="1"/>
  <c r="D56" i="1"/>
  <c r="P56" i="1"/>
  <c r="D57" i="1"/>
  <c r="P57" i="1"/>
  <c r="D59" i="1"/>
  <c r="P60" i="1"/>
  <c r="P61" i="1"/>
  <c r="P88" i="1"/>
  <c r="H54" i="1"/>
  <c r="Q58" i="1"/>
  <c r="I59" i="1"/>
  <c r="I54" i="1" s="1"/>
  <c r="I51" i="1" s="1"/>
  <c r="I50" i="1" s="1"/>
  <c r="D60" i="1"/>
  <c r="R64" i="1"/>
  <c r="N61" i="1"/>
  <c r="U61" i="1"/>
  <c r="Q61" i="1"/>
  <c r="T62" i="1"/>
  <c r="D62" i="1"/>
  <c r="T63" i="1"/>
  <c r="D63" i="1"/>
  <c r="S68" i="1"/>
  <c r="Q72" i="1"/>
  <c r="U72" i="1"/>
  <c r="E78" i="1"/>
  <c r="Q91" i="1"/>
  <c r="U91" i="1"/>
  <c r="D93" i="1"/>
  <c r="H93" i="1"/>
  <c r="L93" i="1"/>
  <c r="L92" i="1" s="1"/>
  <c r="L87" i="1" s="1"/>
  <c r="L28" i="1" s="1"/>
  <c r="I94" i="1"/>
  <c r="Q94" i="1"/>
  <c r="U94" i="1"/>
  <c r="I95" i="1"/>
  <c r="N95" i="1" s="1"/>
  <c r="O95" i="1" s="1"/>
  <c r="Q95" i="1"/>
  <c r="U95" i="1"/>
  <c r="F97" i="1"/>
  <c r="R97" i="1" s="1"/>
  <c r="J97" i="1"/>
  <c r="P97" i="1" s="1"/>
  <c r="D103" i="1"/>
  <c r="H103" i="1"/>
  <c r="L103" i="1"/>
  <c r="L101" i="1" s="1"/>
  <c r="T101" i="1" s="1"/>
  <c r="T103" i="1"/>
  <c r="I104" i="1"/>
  <c r="Q104" i="1"/>
  <c r="U104" i="1"/>
  <c r="Q105" i="1"/>
  <c r="U105" i="1"/>
  <c r="P106" i="1"/>
  <c r="T106" i="1"/>
  <c r="E109" i="1"/>
  <c r="I125" i="1"/>
  <c r="U125" i="1"/>
  <c r="P64" i="1"/>
  <c r="T64" i="1"/>
  <c r="D67" i="1"/>
  <c r="H67" i="1"/>
  <c r="V67" i="1" s="1"/>
  <c r="L67" i="1"/>
  <c r="P68" i="1"/>
  <c r="T68" i="1"/>
  <c r="N72" i="1"/>
  <c r="L76" i="1"/>
  <c r="T76" i="1" s="1"/>
  <c r="F88" i="1"/>
  <c r="D90" i="1"/>
  <c r="H90" i="1"/>
  <c r="N91" i="1"/>
  <c r="N94" i="1"/>
  <c r="D98" i="1"/>
  <c r="V99" i="1"/>
  <c r="V100" i="1"/>
  <c r="N104" i="1"/>
  <c r="O104" i="1" s="1"/>
  <c r="N105" i="1"/>
  <c r="F109" i="1"/>
  <c r="J109" i="1"/>
  <c r="J30" i="1" s="1"/>
  <c r="D112" i="1"/>
  <c r="P112" i="1"/>
  <c r="D113" i="1"/>
  <c r="P113" i="1"/>
  <c r="D114" i="1"/>
  <c r="P114" i="1"/>
  <c r="D115" i="1"/>
  <c r="P115" i="1"/>
  <c r="D116" i="1"/>
  <c r="P116" i="1"/>
  <c r="D117" i="1"/>
  <c r="P117" i="1"/>
  <c r="D118" i="1"/>
  <c r="P118" i="1"/>
  <c r="D119" i="1"/>
  <c r="P119" i="1"/>
  <c r="D120" i="1"/>
  <c r="P120" i="1"/>
  <c r="D121" i="1"/>
  <c r="P121" i="1"/>
  <c r="D122" i="1"/>
  <c r="P122" i="1"/>
  <c r="D123" i="1"/>
  <c r="P123" i="1"/>
  <c r="W124" i="1"/>
  <c r="S124" i="1"/>
  <c r="N124" i="1"/>
  <c r="O124" i="1" s="1"/>
  <c r="T124" i="1"/>
  <c r="O72" i="1"/>
  <c r="S72" i="1"/>
  <c r="D79" i="1"/>
  <c r="V80" i="1"/>
  <c r="D81" i="1"/>
  <c r="V81" i="1"/>
  <c r="V82" i="1"/>
  <c r="V83" i="1"/>
  <c r="V84" i="1"/>
  <c r="V85" i="1"/>
  <c r="D86" i="1"/>
  <c r="V86" i="1"/>
  <c r="O91" i="1"/>
  <c r="S91" i="1"/>
  <c r="O94" i="1"/>
  <c r="S94" i="1"/>
  <c r="S95" i="1"/>
  <c r="S104" i="1"/>
  <c r="O105" i="1"/>
  <c r="S105" i="1"/>
  <c r="G109" i="1"/>
  <c r="D110" i="1"/>
  <c r="V111" i="1"/>
  <c r="U124" i="1"/>
  <c r="W125" i="1"/>
  <c r="S125" i="1"/>
  <c r="G127" i="1"/>
  <c r="G32" i="1" s="1"/>
  <c r="T32" i="1" s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W156" i="1"/>
  <c r="S156" i="1"/>
  <c r="N156" i="1"/>
  <c r="O156" i="1" s="1"/>
  <c r="U156" i="1"/>
  <c r="Q156" i="1"/>
  <c r="I157" i="1"/>
  <c r="T158" i="1"/>
  <c r="W160" i="1"/>
  <c r="S160" i="1"/>
  <c r="U160" i="1"/>
  <c r="Q160" i="1"/>
  <c r="T162" i="1"/>
  <c r="S164" i="1"/>
  <c r="U164" i="1"/>
  <c r="Q164" i="1"/>
  <c r="I165" i="1"/>
  <c r="W155" i="1"/>
  <c r="S155" i="1"/>
  <c r="O155" i="1"/>
  <c r="N155" i="1"/>
  <c r="U155" i="1"/>
  <c r="Q155" i="1"/>
  <c r="W159" i="1"/>
  <c r="U159" i="1"/>
  <c r="I160" i="1"/>
  <c r="N160" i="1" s="1"/>
  <c r="O160" i="1" s="1"/>
  <c r="T161" i="1"/>
  <c r="W163" i="1"/>
  <c r="N163" i="1"/>
  <c r="O163" i="1" s="1"/>
  <c r="U163" i="1"/>
  <c r="I164" i="1"/>
  <c r="N164" i="1" s="1"/>
  <c r="O164" i="1" s="1"/>
  <c r="U177" i="1"/>
  <c r="Q177" i="1"/>
  <c r="S154" i="1"/>
  <c r="T156" i="1"/>
  <c r="T127" i="1" s="1"/>
  <c r="W158" i="1"/>
  <c r="S158" i="1"/>
  <c r="N158" i="1"/>
  <c r="O158" i="1" s="1"/>
  <c r="U158" i="1"/>
  <c r="Q158" i="1"/>
  <c r="W162" i="1"/>
  <c r="S162" i="1"/>
  <c r="U162" i="1"/>
  <c r="Q162" i="1"/>
  <c r="W166" i="1"/>
  <c r="S166" i="1"/>
  <c r="N166" i="1"/>
  <c r="O166" i="1" s="1"/>
  <c r="U166" i="1"/>
  <c r="Q166" i="1"/>
  <c r="W165" i="1"/>
  <c r="S165" i="1"/>
  <c r="N165" i="1"/>
  <c r="O165" i="1" s="1"/>
  <c r="U165" i="1"/>
  <c r="Q165" i="1"/>
  <c r="Q167" i="1"/>
  <c r="U167" i="1"/>
  <c r="Q168" i="1"/>
  <c r="Q169" i="1"/>
  <c r="U169" i="1"/>
  <c r="Q170" i="1"/>
  <c r="Q171" i="1"/>
  <c r="U171" i="1"/>
  <c r="Q172" i="1"/>
  <c r="Q173" i="1"/>
  <c r="U173" i="1"/>
  <c r="Q174" i="1"/>
  <c r="Q175" i="1"/>
  <c r="U175" i="1"/>
  <c r="P178" i="1"/>
  <c r="D179" i="1"/>
  <c r="I180" i="1"/>
  <c r="N180" i="1" s="1"/>
  <c r="O180" i="1" s="1"/>
  <c r="U183" i="1"/>
  <c r="Q183" i="1"/>
  <c r="I184" i="1"/>
  <c r="N184" i="1" s="1"/>
  <c r="O184" i="1" s="1"/>
  <c r="U187" i="1"/>
  <c r="S187" i="1"/>
  <c r="I188" i="1"/>
  <c r="N188" i="1" s="1"/>
  <c r="O188" i="1" s="1"/>
  <c r="W191" i="1"/>
  <c r="S191" i="1"/>
  <c r="I192" i="1"/>
  <c r="P195" i="1"/>
  <c r="V195" i="1"/>
  <c r="P199" i="1"/>
  <c r="V199" i="1"/>
  <c r="D199" i="1"/>
  <c r="P203" i="1"/>
  <c r="V203" i="1"/>
  <c r="D203" i="1"/>
  <c r="P207" i="1"/>
  <c r="V207" i="1"/>
  <c r="D207" i="1"/>
  <c r="P211" i="1"/>
  <c r="V211" i="1"/>
  <c r="D211" i="1"/>
  <c r="N167" i="1"/>
  <c r="O167" i="1" s="1"/>
  <c r="N169" i="1"/>
  <c r="N171" i="1"/>
  <c r="O171" i="1" s="1"/>
  <c r="N174" i="1"/>
  <c r="N175" i="1"/>
  <c r="O175" i="1" s="1"/>
  <c r="S176" i="1"/>
  <c r="I177" i="1"/>
  <c r="N177" i="1" s="1"/>
  <c r="O177" i="1" s="1"/>
  <c r="I179" i="1"/>
  <c r="I183" i="1"/>
  <c r="U186" i="1"/>
  <c r="Q186" i="1"/>
  <c r="W186" i="1"/>
  <c r="S186" i="1"/>
  <c r="N186" i="1"/>
  <c r="O186" i="1" s="1"/>
  <c r="I187" i="1"/>
  <c r="W190" i="1"/>
  <c r="I191" i="1"/>
  <c r="N191" i="1" s="1"/>
  <c r="O191" i="1" s="1"/>
  <c r="U194" i="1"/>
  <c r="Q194" i="1"/>
  <c r="W194" i="1"/>
  <c r="S194" i="1"/>
  <c r="O194" i="1"/>
  <c r="N194" i="1"/>
  <c r="S167" i="1"/>
  <c r="O169" i="1"/>
  <c r="S169" i="1"/>
  <c r="S171" i="1"/>
  <c r="S173" i="1"/>
  <c r="O174" i="1"/>
  <c r="S175" i="1"/>
  <c r="P177" i="1"/>
  <c r="U178" i="1"/>
  <c r="Q178" i="1"/>
  <c r="W178" i="1"/>
  <c r="S178" i="1"/>
  <c r="U181" i="1"/>
  <c r="Q181" i="1"/>
  <c r="W181" i="1"/>
  <c r="S181" i="1"/>
  <c r="U185" i="1"/>
  <c r="S185" i="1"/>
  <c r="U189" i="1"/>
  <c r="Q189" i="1"/>
  <c r="W189" i="1"/>
  <c r="S189" i="1"/>
  <c r="N189" i="1"/>
  <c r="O189" i="1" s="1"/>
  <c r="U176" i="1"/>
  <c r="Q176" i="1"/>
  <c r="W176" i="1"/>
  <c r="U180" i="1"/>
  <c r="Q180" i="1"/>
  <c r="W180" i="1"/>
  <c r="S180" i="1"/>
  <c r="U184" i="1"/>
  <c r="Q184" i="1"/>
  <c r="W184" i="1"/>
  <c r="S184" i="1"/>
  <c r="U188" i="1"/>
  <c r="Q188" i="1"/>
  <c r="W188" i="1"/>
  <c r="S188" i="1"/>
  <c r="U192" i="1"/>
  <c r="Q192" i="1"/>
  <c r="W192" i="1"/>
  <c r="S192" i="1"/>
  <c r="N192" i="1"/>
  <c r="O192" i="1" s="1"/>
  <c r="D274" i="1"/>
  <c r="F273" i="1"/>
  <c r="P197" i="1"/>
  <c r="V197" i="1"/>
  <c r="P201" i="1"/>
  <c r="V201" i="1"/>
  <c r="D201" i="1"/>
  <c r="P205" i="1"/>
  <c r="V205" i="1"/>
  <c r="D205" i="1"/>
  <c r="P209" i="1"/>
  <c r="V209" i="1"/>
  <c r="D209" i="1"/>
  <c r="I275" i="1"/>
  <c r="P275" i="1"/>
  <c r="U276" i="1"/>
  <c r="W276" i="1"/>
  <c r="S276" i="1"/>
  <c r="R276" i="1"/>
  <c r="P198" i="1"/>
  <c r="V198" i="1"/>
  <c r="P202" i="1"/>
  <c r="V202" i="1"/>
  <c r="D202" i="1"/>
  <c r="P206" i="1"/>
  <c r="V206" i="1"/>
  <c r="D206" i="1"/>
  <c r="P210" i="1"/>
  <c r="V210" i="1"/>
  <c r="D210" i="1"/>
  <c r="I274" i="1"/>
  <c r="P274" i="1"/>
  <c r="J273" i="1"/>
  <c r="U275" i="1"/>
  <c r="Q275" i="1"/>
  <c r="R275" i="1"/>
  <c r="R273" i="1" s="1"/>
  <c r="P196" i="1"/>
  <c r="V196" i="1"/>
  <c r="D196" i="1"/>
  <c r="P200" i="1"/>
  <c r="V200" i="1"/>
  <c r="D200" i="1"/>
  <c r="P204" i="1"/>
  <c r="V204" i="1"/>
  <c r="D204" i="1"/>
  <c r="P208" i="1"/>
  <c r="V208" i="1"/>
  <c r="D208" i="1"/>
  <c r="T273" i="1"/>
  <c r="I276" i="1"/>
  <c r="P276" i="1"/>
  <c r="G273" i="1"/>
  <c r="E251" i="1" l="1"/>
  <c r="E41" i="1" s="1"/>
  <c r="E46" i="1"/>
  <c r="Q190" i="1"/>
  <c r="N159" i="1"/>
  <c r="K26" i="1"/>
  <c r="S275" i="1"/>
  <c r="W187" i="1"/>
  <c r="O159" i="1"/>
  <c r="I127" i="1"/>
  <c r="I32" i="1" s="1"/>
  <c r="R32" i="1"/>
  <c r="K251" i="1"/>
  <c r="K41" i="1" s="1"/>
  <c r="K46" i="1"/>
  <c r="T90" i="1"/>
  <c r="G88" i="1"/>
  <c r="U58" i="1"/>
  <c r="N58" i="1"/>
  <c r="P127" i="1"/>
  <c r="N170" i="1"/>
  <c r="O170" i="1" s="1"/>
  <c r="Q154" i="1"/>
  <c r="W154" i="1"/>
  <c r="D99" i="1"/>
  <c r="Q99" i="1" s="1"/>
  <c r="P90" i="1"/>
  <c r="N275" i="1"/>
  <c r="O275" i="1" s="1"/>
  <c r="W185" i="1"/>
  <c r="N190" i="1"/>
  <c r="O190" i="1" s="1"/>
  <c r="U190" i="1"/>
  <c r="N183" i="1"/>
  <c r="O183" i="1" s="1"/>
  <c r="Q191" i="1"/>
  <c r="S183" i="1"/>
  <c r="U154" i="1"/>
  <c r="S177" i="1"/>
  <c r="F51" i="1"/>
  <c r="D157" i="1"/>
  <c r="N276" i="1"/>
  <c r="O276" i="1" s="1"/>
  <c r="P273" i="1"/>
  <c r="N185" i="1"/>
  <c r="O185" i="1" s="1"/>
  <c r="S174" i="1"/>
  <c r="S172" i="1"/>
  <c r="S170" i="1"/>
  <c r="S168" i="1"/>
  <c r="N187" i="1"/>
  <c r="O187" i="1" s="1"/>
  <c r="N172" i="1"/>
  <c r="O172" i="1" s="1"/>
  <c r="N168" i="1"/>
  <c r="O168" i="1" s="1"/>
  <c r="U174" i="1"/>
  <c r="U172" i="1"/>
  <c r="U170" i="1"/>
  <c r="U168" i="1"/>
  <c r="Q163" i="1"/>
  <c r="Q159" i="1"/>
  <c r="N125" i="1"/>
  <c r="O125" i="1" s="1"/>
  <c r="I109" i="1"/>
  <c r="I30" i="1" s="1"/>
  <c r="I103" i="1"/>
  <c r="I101" i="1" s="1"/>
  <c r="D53" i="1"/>
  <c r="W53" i="1" s="1"/>
  <c r="O58" i="1"/>
  <c r="H273" i="1"/>
  <c r="D182" i="1"/>
  <c r="D193" i="1"/>
  <c r="D161" i="1"/>
  <c r="M49" i="1"/>
  <c r="M48" i="1" s="1"/>
  <c r="M27" i="1"/>
  <c r="M26" i="1" s="1"/>
  <c r="M25" i="1" s="1"/>
  <c r="I27" i="1"/>
  <c r="J50" i="1"/>
  <c r="P51" i="1"/>
  <c r="W202" i="1"/>
  <c r="S202" i="1"/>
  <c r="O202" i="1"/>
  <c r="N202" i="1"/>
  <c r="U202" i="1"/>
  <c r="Q202" i="1"/>
  <c r="W201" i="1"/>
  <c r="S201" i="1"/>
  <c r="O201" i="1"/>
  <c r="U201" i="1"/>
  <c r="Q201" i="1"/>
  <c r="N201" i="1"/>
  <c r="W199" i="1"/>
  <c r="S199" i="1"/>
  <c r="O199" i="1"/>
  <c r="Q199" i="1"/>
  <c r="U199" i="1"/>
  <c r="N199" i="1"/>
  <c r="U179" i="1"/>
  <c r="Q179" i="1"/>
  <c r="W179" i="1"/>
  <c r="S179" i="1"/>
  <c r="N179" i="1"/>
  <c r="O179" i="1" s="1"/>
  <c r="V128" i="1"/>
  <c r="H127" i="1"/>
  <c r="H32" i="1" s="1"/>
  <c r="V32" i="1" s="1"/>
  <c r="U110" i="1"/>
  <c r="Q110" i="1"/>
  <c r="S110" i="1"/>
  <c r="N110" i="1"/>
  <c r="O110" i="1" s="1"/>
  <c r="V98" i="1"/>
  <c r="H97" i="1"/>
  <c r="V97" i="1" s="1"/>
  <c r="L50" i="1"/>
  <c r="S103" i="1"/>
  <c r="N103" i="1"/>
  <c r="O103" i="1" s="1"/>
  <c r="D101" i="1"/>
  <c r="U103" i="1"/>
  <c r="Q103" i="1"/>
  <c r="I93" i="1"/>
  <c r="I92" i="1" s="1"/>
  <c r="I87" i="1" s="1"/>
  <c r="I28" i="1" s="1"/>
  <c r="T92" i="1"/>
  <c r="P78" i="1"/>
  <c r="E76" i="1"/>
  <c r="W204" i="1"/>
  <c r="S204" i="1"/>
  <c r="O204" i="1"/>
  <c r="N204" i="1"/>
  <c r="Q204" i="1"/>
  <c r="U204" i="1"/>
  <c r="W208" i="1"/>
  <c r="S208" i="1"/>
  <c r="O208" i="1"/>
  <c r="N208" i="1"/>
  <c r="Q208" i="1"/>
  <c r="U208" i="1"/>
  <c r="I273" i="1"/>
  <c r="W206" i="1"/>
  <c r="S206" i="1"/>
  <c r="O206" i="1"/>
  <c r="N206" i="1"/>
  <c r="U206" i="1"/>
  <c r="Q206" i="1"/>
  <c r="W205" i="1"/>
  <c r="S205" i="1"/>
  <c r="O205" i="1"/>
  <c r="U205" i="1"/>
  <c r="Q205" i="1"/>
  <c r="N205" i="1"/>
  <c r="W203" i="1"/>
  <c r="S203" i="1"/>
  <c r="O203" i="1"/>
  <c r="Q203" i="1"/>
  <c r="U203" i="1"/>
  <c r="N203" i="1"/>
  <c r="D152" i="1"/>
  <c r="D150" i="1"/>
  <c r="D148" i="1"/>
  <c r="D146" i="1"/>
  <c r="D144" i="1"/>
  <c r="D142" i="1"/>
  <c r="D140" i="1"/>
  <c r="D138" i="1"/>
  <c r="D136" i="1"/>
  <c r="D134" i="1"/>
  <c r="D132" i="1"/>
  <c r="D130" i="1"/>
  <c r="D128" i="1"/>
  <c r="T109" i="1"/>
  <c r="G30" i="1"/>
  <c r="T30" i="1" s="1"/>
  <c r="U86" i="1"/>
  <c r="Q86" i="1"/>
  <c r="W86" i="1"/>
  <c r="S86" i="1"/>
  <c r="O86" i="1"/>
  <c r="N86" i="1"/>
  <c r="D84" i="1"/>
  <c r="D82" i="1"/>
  <c r="D80" i="1"/>
  <c r="D78" i="1" s="1"/>
  <c r="N123" i="1"/>
  <c r="U123" i="1"/>
  <c r="Q123" i="1"/>
  <c r="W123" i="1"/>
  <c r="S123" i="1"/>
  <c r="O123" i="1"/>
  <c r="N121" i="1"/>
  <c r="U121" i="1"/>
  <c r="Q121" i="1"/>
  <c r="W121" i="1"/>
  <c r="S121" i="1"/>
  <c r="O121" i="1"/>
  <c r="N119" i="1"/>
  <c r="U119" i="1"/>
  <c r="Q119" i="1"/>
  <c r="W119" i="1"/>
  <c r="S119" i="1"/>
  <c r="O119" i="1"/>
  <c r="N117" i="1"/>
  <c r="U117" i="1"/>
  <c r="Q117" i="1"/>
  <c r="W117" i="1"/>
  <c r="S117" i="1"/>
  <c r="O117" i="1"/>
  <c r="N115" i="1"/>
  <c r="U115" i="1"/>
  <c r="Q115" i="1"/>
  <c r="W115" i="1"/>
  <c r="S115" i="1"/>
  <c r="O115" i="1"/>
  <c r="N113" i="1"/>
  <c r="U113" i="1"/>
  <c r="Q113" i="1"/>
  <c r="W113" i="1"/>
  <c r="S113" i="1"/>
  <c r="O113" i="1"/>
  <c r="R109" i="1"/>
  <c r="F30" i="1"/>
  <c r="R30" i="1" s="1"/>
  <c r="D100" i="1"/>
  <c r="N98" i="1"/>
  <c r="O98" i="1" s="1"/>
  <c r="U98" i="1"/>
  <c r="Q98" i="1"/>
  <c r="D97" i="1"/>
  <c r="W98" i="1"/>
  <c r="S98" i="1"/>
  <c r="H88" i="1"/>
  <c r="V90" i="1"/>
  <c r="P109" i="1"/>
  <c r="E30" i="1"/>
  <c r="P30" i="1" s="1"/>
  <c r="T93" i="1"/>
  <c r="N62" i="1"/>
  <c r="U62" i="1"/>
  <c r="Q62" i="1"/>
  <c r="S62" i="1"/>
  <c r="O62" i="1"/>
  <c r="W62" i="1"/>
  <c r="J87" i="1"/>
  <c r="J28" i="1" s="1"/>
  <c r="U59" i="1"/>
  <c r="Q59" i="1"/>
  <c r="S59" i="1"/>
  <c r="N59" i="1"/>
  <c r="O59" i="1" s="1"/>
  <c r="W59" i="1"/>
  <c r="N56" i="1"/>
  <c r="O56" i="1" s="1"/>
  <c r="U56" i="1"/>
  <c r="Q56" i="1"/>
  <c r="W56" i="1"/>
  <c r="S56" i="1"/>
  <c r="N53" i="1"/>
  <c r="U53" i="1"/>
  <c r="Q53" i="1"/>
  <c r="S53" i="1"/>
  <c r="O53" i="1"/>
  <c r="T51" i="1"/>
  <c r="G50" i="1"/>
  <c r="P54" i="1"/>
  <c r="W196" i="1"/>
  <c r="S196" i="1"/>
  <c r="O196" i="1"/>
  <c r="N196" i="1"/>
  <c r="Q196" i="1"/>
  <c r="U196" i="1"/>
  <c r="W210" i="1"/>
  <c r="S210" i="1"/>
  <c r="O210" i="1"/>
  <c r="N210" i="1"/>
  <c r="U210" i="1"/>
  <c r="Q210" i="1"/>
  <c r="W209" i="1"/>
  <c r="S209" i="1"/>
  <c r="O209" i="1"/>
  <c r="U209" i="1"/>
  <c r="Q209" i="1"/>
  <c r="N209" i="1"/>
  <c r="F251" i="1"/>
  <c r="F41" i="1" s="1"/>
  <c r="F46" i="1"/>
  <c r="R46" i="1" s="1"/>
  <c r="W207" i="1"/>
  <c r="S207" i="1"/>
  <c r="O207" i="1"/>
  <c r="Q207" i="1"/>
  <c r="U207" i="1"/>
  <c r="N207" i="1"/>
  <c r="V127" i="1"/>
  <c r="D111" i="1"/>
  <c r="H78" i="1"/>
  <c r="V79" i="1"/>
  <c r="W90" i="1"/>
  <c r="S90" i="1"/>
  <c r="O90" i="1"/>
  <c r="D88" i="1"/>
  <c r="U90" i="1"/>
  <c r="Q90" i="1"/>
  <c r="N67" i="1"/>
  <c r="U67" i="1"/>
  <c r="Q67" i="1"/>
  <c r="W67" i="1"/>
  <c r="S67" i="1"/>
  <c r="O67" i="1"/>
  <c r="V93" i="1"/>
  <c r="H92" i="1"/>
  <c r="V92" i="1" s="1"/>
  <c r="T67" i="1"/>
  <c r="H51" i="1"/>
  <c r="V54" i="1"/>
  <c r="G251" i="1"/>
  <c r="G41" i="1" s="1"/>
  <c r="T41" i="1" s="1"/>
  <c r="G46" i="1"/>
  <c r="T46" i="1" s="1"/>
  <c r="W200" i="1"/>
  <c r="S200" i="1"/>
  <c r="O200" i="1"/>
  <c r="N200" i="1"/>
  <c r="Q200" i="1"/>
  <c r="U200" i="1"/>
  <c r="J251" i="1"/>
  <c r="J41" i="1" s="1"/>
  <c r="P41" i="1" s="1"/>
  <c r="J46" i="1"/>
  <c r="P46" i="1" s="1"/>
  <c r="D198" i="1"/>
  <c r="D197" i="1"/>
  <c r="U274" i="1"/>
  <c r="U273" i="1" s="1"/>
  <c r="Q274" i="1"/>
  <c r="Q273" i="1" s="1"/>
  <c r="D273" i="1"/>
  <c r="W274" i="1"/>
  <c r="W273" i="1" s="1"/>
  <c r="S274" i="1"/>
  <c r="S273" i="1" s="1"/>
  <c r="N274" i="1"/>
  <c r="N273" i="1" s="1"/>
  <c r="W211" i="1"/>
  <c r="S211" i="1"/>
  <c r="O211" i="1"/>
  <c r="Q211" i="1"/>
  <c r="U211" i="1"/>
  <c r="N211" i="1"/>
  <c r="D195" i="1"/>
  <c r="D153" i="1"/>
  <c r="D151" i="1"/>
  <c r="D149" i="1"/>
  <c r="D147" i="1"/>
  <c r="D145" i="1"/>
  <c r="D143" i="1"/>
  <c r="D141" i="1"/>
  <c r="D139" i="1"/>
  <c r="D137" i="1"/>
  <c r="D135" i="1"/>
  <c r="D133" i="1"/>
  <c r="D131" i="1"/>
  <c r="D129" i="1"/>
  <c r="H109" i="1"/>
  <c r="V110" i="1"/>
  <c r="W110" i="1" s="1"/>
  <c r="D85" i="1"/>
  <c r="D83" i="1"/>
  <c r="U81" i="1"/>
  <c r="Q81" i="1"/>
  <c r="W81" i="1"/>
  <c r="S81" i="1"/>
  <c r="O81" i="1"/>
  <c r="N81" i="1"/>
  <c r="U79" i="1"/>
  <c r="Q79" i="1"/>
  <c r="W79" i="1"/>
  <c r="S79" i="1"/>
  <c r="O79" i="1"/>
  <c r="N79" i="1"/>
  <c r="N122" i="1"/>
  <c r="O122" i="1" s="1"/>
  <c r="U122" i="1"/>
  <c r="Q122" i="1"/>
  <c r="W122" i="1"/>
  <c r="S122" i="1"/>
  <c r="N120" i="1"/>
  <c r="U120" i="1"/>
  <c r="Q120" i="1"/>
  <c r="W120" i="1"/>
  <c r="S120" i="1"/>
  <c r="O120" i="1"/>
  <c r="N118" i="1"/>
  <c r="O118" i="1" s="1"/>
  <c r="U118" i="1"/>
  <c r="Q118" i="1"/>
  <c r="W118" i="1"/>
  <c r="S118" i="1"/>
  <c r="N116" i="1"/>
  <c r="U116" i="1"/>
  <c r="Q116" i="1"/>
  <c r="W116" i="1"/>
  <c r="S116" i="1"/>
  <c r="O116" i="1"/>
  <c r="N114" i="1"/>
  <c r="O114" i="1" s="1"/>
  <c r="U114" i="1"/>
  <c r="Q114" i="1"/>
  <c r="W114" i="1"/>
  <c r="S114" i="1"/>
  <c r="N112" i="1"/>
  <c r="U112" i="1"/>
  <c r="Q112" i="1"/>
  <c r="W112" i="1"/>
  <c r="S112" i="1"/>
  <c r="O112" i="1"/>
  <c r="N99" i="1"/>
  <c r="U99" i="1"/>
  <c r="W99" i="1"/>
  <c r="S99" i="1"/>
  <c r="O99" i="1"/>
  <c r="R88" i="1"/>
  <c r="F87" i="1"/>
  <c r="V103" i="1"/>
  <c r="W103" i="1" s="1"/>
  <c r="H101" i="1"/>
  <c r="V101" i="1" s="1"/>
  <c r="W93" i="1"/>
  <c r="S93" i="1"/>
  <c r="N93" i="1"/>
  <c r="O93" i="1" s="1"/>
  <c r="U93" i="1"/>
  <c r="Q93" i="1"/>
  <c r="D92" i="1"/>
  <c r="P87" i="1"/>
  <c r="E28" i="1"/>
  <c r="N63" i="1"/>
  <c r="U63" i="1"/>
  <c r="Q63" i="1"/>
  <c r="S63" i="1"/>
  <c r="O63" i="1"/>
  <c r="W63" i="1"/>
  <c r="U60" i="1"/>
  <c r="Q60" i="1"/>
  <c r="S60" i="1"/>
  <c r="N60" i="1"/>
  <c r="W60" i="1"/>
  <c r="O60" i="1"/>
  <c r="N57" i="1"/>
  <c r="O57" i="1" s="1"/>
  <c r="U57" i="1"/>
  <c r="Q57" i="1"/>
  <c r="W57" i="1"/>
  <c r="S57" i="1"/>
  <c r="N55" i="1"/>
  <c r="O55" i="1" s="1"/>
  <c r="U55" i="1"/>
  <c r="Q55" i="1"/>
  <c r="D54" i="1"/>
  <c r="W55" i="1"/>
  <c r="S55" i="1"/>
  <c r="N52" i="1"/>
  <c r="O52" i="1" s="1"/>
  <c r="U52" i="1"/>
  <c r="Q52" i="1"/>
  <c r="W52" i="1"/>
  <c r="S52" i="1"/>
  <c r="R51" i="1"/>
  <c r="F50" i="1"/>
  <c r="H251" i="1" l="1"/>
  <c r="H41" i="1" s="1"/>
  <c r="V41" i="1" s="1"/>
  <c r="H46" i="1"/>
  <c r="V46" i="1" s="1"/>
  <c r="O274" i="1"/>
  <c r="S161" i="1"/>
  <c r="N161" i="1"/>
  <c r="O161" i="1" s="1"/>
  <c r="U161" i="1"/>
  <c r="W161" i="1"/>
  <c r="Q161" i="1"/>
  <c r="K25" i="1"/>
  <c r="G87" i="1"/>
  <c r="T88" i="1"/>
  <c r="Q193" i="1"/>
  <c r="N193" i="1"/>
  <c r="W193" i="1"/>
  <c r="S193" i="1"/>
  <c r="U193" i="1"/>
  <c r="O193" i="1"/>
  <c r="N157" i="1"/>
  <c r="O157" i="1" s="1"/>
  <c r="W157" i="1"/>
  <c r="S157" i="1"/>
  <c r="U157" i="1"/>
  <c r="Q157" i="1"/>
  <c r="D51" i="1"/>
  <c r="P28" i="1"/>
  <c r="R41" i="1"/>
  <c r="U182" i="1"/>
  <c r="N182" i="1"/>
  <c r="O182" i="1" s="1"/>
  <c r="Q182" i="1"/>
  <c r="S182" i="1"/>
  <c r="W182" i="1"/>
  <c r="K48" i="1"/>
  <c r="F27" i="1"/>
  <c r="R50" i="1"/>
  <c r="F49" i="1"/>
  <c r="U54" i="1"/>
  <c r="Q54" i="1"/>
  <c r="W54" i="1"/>
  <c r="S54" i="1"/>
  <c r="N54" i="1"/>
  <c r="O54" i="1" s="1"/>
  <c r="W92" i="1"/>
  <c r="S92" i="1"/>
  <c r="N92" i="1"/>
  <c r="O92" i="1" s="1"/>
  <c r="U92" i="1"/>
  <c r="Q92" i="1"/>
  <c r="W133" i="1"/>
  <c r="S133" i="1"/>
  <c r="N133" i="1"/>
  <c r="O133" i="1" s="1"/>
  <c r="U133" i="1"/>
  <c r="Q133" i="1"/>
  <c r="W141" i="1"/>
  <c r="S141" i="1"/>
  <c r="N141" i="1"/>
  <c r="O141" i="1" s="1"/>
  <c r="U141" i="1"/>
  <c r="Q141" i="1"/>
  <c r="W149" i="1"/>
  <c r="S149" i="1"/>
  <c r="N149" i="1"/>
  <c r="O149" i="1" s="1"/>
  <c r="U149" i="1"/>
  <c r="Q149" i="1"/>
  <c r="U111" i="1"/>
  <c r="Q111" i="1"/>
  <c r="W111" i="1"/>
  <c r="S111" i="1"/>
  <c r="N111" i="1"/>
  <c r="O111" i="1" s="1"/>
  <c r="H87" i="1"/>
  <c r="V88" i="1"/>
  <c r="U97" i="1"/>
  <c r="Q97" i="1"/>
  <c r="W97" i="1"/>
  <c r="S97" i="1"/>
  <c r="N97" i="1"/>
  <c r="O97" i="1" s="1"/>
  <c r="N100" i="1"/>
  <c r="U100" i="1"/>
  <c r="Q100" i="1"/>
  <c r="W100" i="1"/>
  <c r="S100" i="1"/>
  <c r="O100" i="1"/>
  <c r="U82" i="1"/>
  <c r="Q82" i="1"/>
  <c r="W82" i="1"/>
  <c r="S82" i="1"/>
  <c r="N82" i="1"/>
  <c r="O82" i="1" s="1"/>
  <c r="W132" i="1"/>
  <c r="S132" i="1"/>
  <c r="N132" i="1"/>
  <c r="O132" i="1" s="1"/>
  <c r="U132" i="1"/>
  <c r="Q132" i="1"/>
  <c r="W140" i="1"/>
  <c r="S140" i="1"/>
  <c r="N140" i="1"/>
  <c r="O140" i="1" s="1"/>
  <c r="U140" i="1"/>
  <c r="Q140" i="1"/>
  <c r="W148" i="1"/>
  <c r="S148" i="1"/>
  <c r="N148" i="1"/>
  <c r="O148" i="1" s="1"/>
  <c r="U148" i="1"/>
  <c r="Q148" i="1"/>
  <c r="L49" i="1"/>
  <c r="L48" i="1" s="1"/>
  <c r="L27" i="1"/>
  <c r="L26" i="1" s="1"/>
  <c r="L25" i="1" s="1"/>
  <c r="U51" i="1"/>
  <c r="Q51" i="1"/>
  <c r="S51" i="1"/>
  <c r="N51" i="1"/>
  <c r="O51" i="1" s="1"/>
  <c r="R87" i="1"/>
  <c r="F28" i="1"/>
  <c r="R28" i="1" s="1"/>
  <c r="S78" i="1"/>
  <c r="N78" i="1"/>
  <c r="O78" i="1" s="1"/>
  <c r="D76" i="1"/>
  <c r="D50" i="1" s="1"/>
  <c r="U78" i="1"/>
  <c r="Q78" i="1"/>
  <c r="V109" i="1"/>
  <c r="H30" i="1"/>
  <c r="V30" i="1" s="1"/>
  <c r="W135" i="1"/>
  <c r="S135" i="1"/>
  <c r="N135" i="1"/>
  <c r="O135" i="1" s="1"/>
  <c r="U135" i="1"/>
  <c r="Q135" i="1"/>
  <c r="W143" i="1"/>
  <c r="S143" i="1"/>
  <c r="N143" i="1"/>
  <c r="O143" i="1" s="1"/>
  <c r="U143" i="1"/>
  <c r="Q143" i="1"/>
  <c r="W151" i="1"/>
  <c r="S151" i="1"/>
  <c r="N151" i="1"/>
  <c r="O151" i="1" s="1"/>
  <c r="U151" i="1"/>
  <c r="Q151" i="1"/>
  <c r="W197" i="1"/>
  <c r="S197" i="1"/>
  <c r="O197" i="1"/>
  <c r="U197" i="1"/>
  <c r="Q197" i="1"/>
  <c r="N197" i="1"/>
  <c r="T50" i="1"/>
  <c r="G49" i="1"/>
  <c r="G27" i="1"/>
  <c r="U84" i="1"/>
  <c r="Q84" i="1"/>
  <c r="W84" i="1"/>
  <c r="S84" i="1"/>
  <c r="O84" i="1"/>
  <c r="N84" i="1"/>
  <c r="W134" i="1"/>
  <c r="S134" i="1"/>
  <c r="N134" i="1"/>
  <c r="O134" i="1" s="1"/>
  <c r="U134" i="1"/>
  <c r="Q134" i="1"/>
  <c r="W142" i="1"/>
  <c r="S142" i="1"/>
  <c r="O142" i="1"/>
  <c r="N142" i="1"/>
  <c r="U142" i="1"/>
  <c r="Q142" i="1"/>
  <c r="W150" i="1"/>
  <c r="S150" i="1"/>
  <c r="N150" i="1"/>
  <c r="O150" i="1" s="1"/>
  <c r="U150" i="1"/>
  <c r="Q150" i="1"/>
  <c r="I251" i="1"/>
  <c r="I41" i="1" s="1"/>
  <c r="I46" i="1"/>
  <c r="P76" i="1"/>
  <c r="E50" i="1"/>
  <c r="J27" i="1"/>
  <c r="J26" i="1" s="1"/>
  <c r="J25" i="1" s="1"/>
  <c r="J49" i="1"/>
  <c r="J48" i="1" s="1"/>
  <c r="U83" i="1"/>
  <c r="Q83" i="1"/>
  <c r="W83" i="1"/>
  <c r="S83" i="1"/>
  <c r="O83" i="1"/>
  <c r="N83" i="1"/>
  <c r="W129" i="1"/>
  <c r="S129" i="1"/>
  <c r="O129" i="1"/>
  <c r="N129" i="1"/>
  <c r="U129" i="1"/>
  <c r="Q129" i="1"/>
  <c r="W137" i="1"/>
  <c r="S137" i="1"/>
  <c r="N137" i="1"/>
  <c r="O137" i="1" s="1"/>
  <c r="U137" i="1"/>
  <c r="Q137" i="1"/>
  <c r="W145" i="1"/>
  <c r="S145" i="1"/>
  <c r="O145" i="1"/>
  <c r="N145" i="1"/>
  <c r="U145" i="1"/>
  <c r="Q145" i="1"/>
  <c r="W153" i="1"/>
  <c r="U153" i="1"/>
  <c r="S153" i="1"/>
  <c r="N153" i="1"/>
  <c r="O153" i="1" s="1"/>
  <c r="Q153" i="1"/>
  <c r="D251" i="1"/>
  <c r="O273" i="1"/>
  <c r="D46" i="1"/>
  <c r="W198" i="1"/>
  <c r="S198" i="1"/>
  <c r="O198" i="1"/>
  <c r="N198" i="1"/>
  <c r="U198" i="1"/>
  <c r="Q198" i="1"/>
  <c r="V51" i="1"/>
  <c r="W51" i="1" s="1"/>
  <c r="D87" i="1"/>
  <c r="W88" i="1"/>
  <c r="S88" i="1"/>
  <c r="O88" i="1"/>
  <c r="N88" i="1"/>
  <c r="U88" i="1"/>
  <c r="Q88" i="1"/>
  <c r="W128" i="1"/>
  <c r="S128" i="1"/>
  <c r="O128" i="1"/>
  <c r="N128" i="1"/>
  <c r="U128" i="1"/>
  <c r="Q128" i="1"/>
  <c r="D127" i="1"/>
  <c r="D32" i="1" s="1"/>
  <c r="W136" i="1"/>
  <c r="S136" i="1"/>
  <c r="N136" i="1"/>
  <c r="O136" i="1" s="1"/>
  <c r="U136" i="1"/>
  <c r="Q136" i="1"/>
  <c r="W144" i="1"/>
  <c r="S144" i="1"/>
  <c r="N144" i="1"/>
  <c r="O144" i="1" s="1"/>
  <c r="U144" i="1"/>
  <c r="Q144" i="1"/>
  <c r="W152" i="1"/>
  <c r="S152" i="1"/>
  <c r="N152" i="1"/>
  <c r="O152" i="1" s="1"/>
  <c r="U152" i="1"/>
  <c r="Q152" i="1"/>
  <c r="I26" i="1"/>
  <c r="I25" i="1" s="1"/>
  <c r="U85" i="1"/>
  <c r="Q85" i="1"/>
  <c r="W85" i="1"/>
  <c r="S85" i="1"/>
  <c r="O85" i="1"/>
  <c r="N85" i="1"/>
  <c r="W131" i="1"/>
  <c r="S131" i="1"/>
  <c r="O131" i="1"/>
  <c r="N131" i="1"/>
  <c r="U131" i="1"/>
  <c r="Q131" i="1"/>
  <c r="W139" i="1"/>
  <c r="S139" i="1"/>
  <c r="N139" i="1"/>
  <c r="O139" i="1" s="1"/>
  <c r="U139" i="1"/>
  <c r="Q139" i="1"/>
  <c r="W147" i="1"/>
  <c r="S147" i="1"/>
  <c r="O147" i="1"/>
  <c r="N147" i="1"/>
  <c r="U147" i="1"/>
  <c r="Q147" i="1"/>
  <c r="W195" i="1"/>
  <c r="S195" i="1"/>
  <c r="O195" i="1"/>
  <c r="Q195" i="1"/>
  <c r="U195" i="1"/>
  <c r="N195" i="1"/>
  <c r="V78" i="1"/>
  <c r="W78" i="1" s="1"/>
  <c r="H76" i="1"/>
  <c r="V76" i="1" s="1"/>
  <c r="U80" i="1"/>
  <c r="Q80" i="1"/>
  <c r="W80" i="1"/>
  <c r="S80" i="1"/>
  <c r="O80" i="1"/>
  <c r="N80" i="1"/>
  <c r="W130" i="1"/>
  <c r="S130" i="1"/>
  <c r="O130" i="1"/>
  <c r="N130" i="1"/>
  <c r="U130" i="1"/>
  <c r="Q130" i="1"/>
  <c r="W138" i="1"/>
  <c r="S138" i="1"/>
  <c r="N138" i="1"/>
  <c r="O138" i="1" s="1"/>
  <c r="U138" i="1"/>
  <c r="Q138" i="1"/>
  <c r="W146" i="1"/>
  <c r="S146" i="1"/>
  <c r="O146" i="1"/>
  <c r="N146" i="1"/>
  <c r="U146" i="1"/>
  <c r="Q146" i="1"/>
  <c r="U101" i="1"/>
  <c r="Q101" i="1"/>
  <c r="W101" i="1"/>
  <c r="S101" i="1"/>
  <c r="O101" i="1"/>
  <c r="N101" i="1"/>
  <c r="N109" i="1"/>
  <c r="D109" i="1"/>
  <c r="I49" i="1"/>
  <c r="I48" i="1" s="1"/>
  <c r="G28" i="1" l="1"/>
  <c r="T28" i="1" s="1"/>
  <c r="T87" i="1"/>
  <c r="U50" i="1"/>
  <c r="Q50" i="1"/>
  <c r="D49" i="1"/>
  <c r="S50" i="1"/>
  <c r="N50" i="1"/>
  <c r="O50" i="1" s="1"/>
  <c r="D27" i="1"/>
  <c r="S87" i="1"/>
  <c r="N87" i="1"/>
  <c r="O87" i="1" s="1"/>
  <c r="U87" i="1"/>
  <c r="Q87" i="1"/>
  <c r="D28" i="1"/>
  <c r="N127" i="1"/>
  <c r="E49" i="1"/>
  <c r="P50" i="1"/>
  <c r="E27" i="1"/>
  <c r="G26" i="1"/>
  <c r="T27" i="1"/>
  <c r="V87" i="1"/>
  <c r="W87" i="1" s="1"/>
  <c r="H28" i="1"/>
  <c r="V28" i="1" s="1"/>
  <c r="W46" i="1"/>
  <c r="S46" i="1"/>
  <c r="N46" i="1"/>
  <c r="O46" i="1" s="1"/>
  <c r="U46" i="1"/>
  <c r="Q46" i="1"/>
  <c r="O127" i="1"/>
  <c r="T49" i="1"/>
  <c r="G48" i="1"/>
  <c r="T48" i="1" s="1"/>
  <c r="R49" i="1"/>
  <c r="F48" i="1"/>
  <c r="R48" i="1" s="1"/>
  <c r="W109" i="1"/>
  <c r="S109" i="1"/>
  <c r="O109" i="1"/>
  <c r="U109" i="1"/>
  <c r="Q109" i="1"/>
  <c r="D30" i="1"/>
  <c r="H50" i="1"/>
  <c r="Q127" i="1"/>
  <c r="S127" i="1"/>
  <c r="W32" i="1"/>
  <c r="N32" i="1"/>
  <c r="O32" i="1" s="1"/>
  <c r="U32" i="1"/>
  <c r="Q32" i="1"/>
  <c r="S32" i="1"/>
  <c r="O251" i="1"/>
  <c r="D41" i="1"/>
  <c r="U127" i="1"/>
  <c r="W127" i="1"/>
  <c r="N76" i="1"/>
  <c r="O76" i="1" s="1"/>
  <c r="U76" i="1"/>
  <c r="Q76" i="1"/>
  <c r="W76" i="1"/>
  <c r="S76" i="1"/>
  <c r="R27" i="1"/>
  <c r="F26" i="1"/>
  <c r="R26" i="1" l="1"/>
  <c r="F25" i="1"/>
  <c r="S30" i="1"/>
  <c r="N30" i="1"/>
  <c r="O30" i="1" s="1"/>
  <c r="U30" i="1"/>
  <c r="Q30" i="1"/>
  <c r="W30" i="1"/>
  <c r="G25" i="1"/>
  <c r="T26" i="1"/>
  <c r="N27" i="1"/>
  <c r="U27" i="1"/>
  <c r="Q27" i="1"/>
  <c r="O27" i="1"/>
  <c r="D26" i="1"/>
  <c r="S27" i="1"/>
  <c r="W41" i="1"/>
  <c r="S41" i="1"/>
  <c r="N41" i="1"/>
  <c r="O41" i="1" s="1"/>
  <c r="U41" i="1"/>
  <c r="Q41" i="1"/>
  <c r="E26" i="1"/>
  <c r="P27" i="1"/>
  <c r="N28" i="1"/>
  <c r="U28" i="1"/>
  <c r="Q28" i="1"/>
  <c r="S28" i="1"/>
  <c r="W28" i="1"/>
  <c r="O28" i="1"/>
  <c r="U49" i="1"/>
  <c r="Q49" i="1"/>
  <c r="D48" i="1"/>
  <c r="S49" i="1"/>
  <c r="N49" i="1"/>
  <c r="O49" i="1" s="1"/>
  <c r="H49" i="1"/>
  <c r="V50" i="1"/>
  <c r="W50" i="1" s="1"/>
  <c r="H27" i="1"/>
  <c r="E48" i="1"/>
  <c r="P48" i="1" s="1"/>
  <c r="P49" i="1"/>
  <c r="H48" i="1" l="1"/>
  <c r="V48" i="1" s="1"/>
  <c r="V49" i="1"/>
  <c r="W49" i="1"/>
  <c r="U48" i="1"/>
  <c r="Q48" i="1"/>
  <c r="S48" i="1"/>
  <c r="N48" i="1"/>
  <c r="O48" i="1" s="1"/>
  <c r="R25" i="1"/>
  <c r="V27" i="1"/>
  <c r="H26" i="1"/>
  <c r="T25" i="1"/>
  <c r="E25" i="1"/>
  <c r="P26" i="1"/>
  <c r="N26" i="1"/>
  <c r="U26" i="1"/>
  <c r="Q26" i="1"/>
  <c r="O26" i="1"/>
  <c r="D25" i="1"/>
  <c r="S26" i="1"/>
  <c r="W27" i="1"/>
  <c r="V26" i="1" l="1"/>
  <c r="W26" i="1" s="1"/>
  <c r="H25" i="1"/>
  <c r="N25" i="1"/>
  <c r="O25" i="1" s="1"/>
  <c r="U25" i="1"/>
  <c r="Q25" i="1"/>
  <c r="S25" i="1"/>
  <c r="P25" i="1"/>
  <c r="W48" i="1"/>
  <c r="V25" i="1" l="1"/>
  <c r="W25" i="1" s="1"/>
</calcChain>
</file>

<file path=xl/sharedStrings.xml><?xml version="1.0" encoding="utf-8"?>
<sst xmlns="http://schemas.openxmlformats.org/spreadsheetml/2006/main" count="1124" uniqueCount="542">
  <si>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</si>
  <si>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</si>
  <si>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</si>
  <si>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</si>
  <si>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</si>
  <si>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</si>
  <si>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</si>
  <si>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</si>
  <si>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</si>
  <si>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</si>
  <si>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</si>
  <si>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</si>
  <si>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</si>
  <si>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</si>
  <si>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</si>
  <si>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</si>
  <si>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</si>
  <si>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</si>
  <si>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</si>
  <si>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</si>
  <si>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</si>
  <si>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</si>
  <si>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</si>
  <si>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</si>
  <si>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</si>
  <si>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</si>
  <si>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</si>
  <si>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</si>
  <si>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</si>
  <si>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</si>
  <si>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</si>
  <si>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</si>
  <si>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</si>
  <si>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</si>
  <si>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</si>
  <si>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</si>
  <si>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</si>
  <si>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</si>
  <si>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</si>
  <si>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</si>
  <si>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</si>
  <si>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</si>
  <si>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</si>
  <si>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</si>
  <si>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</si>
  <si>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</si>
  <si>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</si>
  <si>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</si>
  <si>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</si>
  <si>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</si>
  <si>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</si>
  <si>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</si>
  <si>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</si>
  <si>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</si>
  <si>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</si>
  <si>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</si>
  <si>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</si>
  <si>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</si>
  <si>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</si>
  <si>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</si>
  <si>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</si>
  <si>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</si>
  <si>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</si>
  <si>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</si>
  <si>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</si>
  <si>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</si>
  <si>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</si>
  <si>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</si>
  <si>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</si>
  <si>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</si>
  <si>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</si>
  <si>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</si>
  <si>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</si>
  <si>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</si>
  <si>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</si>
  <si>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</si>
  <si>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</si>
  <si>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</si>
  <si>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</si>
  <si>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</si>
  <si>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</si>
  <si>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</si>
  <si>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</si>
  <si>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</si>
  <si>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</si>
  <si>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</si>
  <si>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</si>
  <si>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</si>
  <si>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</si>
  <si>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Наименование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</si>
  <si>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</si>
  <si>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</si>
  <si>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</si>
  <si>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</si>
  <si>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</si>
  <si>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</si>
  <si>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</si>
  <si>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</si>
  <si>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</si>
  <si>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</si>
  <si>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</si>
  <si>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</si>
  <si>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</si>
  <si>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</si>
  <si>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</si>
  <si>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</si>
  <si>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</si>
  <si>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</si>
  <si>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</si>
  <si>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</si>
  <si>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</si>
  <si>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</si>
  <si>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</si>
  <si>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</si>
  <si>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</si>
  <si>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</si>
  <si>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</si>
  <si>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</si>
  <si>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</si>
  <si>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</si>
  <si>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</si>
  <si>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</si>
  <si>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</si>
  <si>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</si>
  <si>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</si>
  <si>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</si>
  <si>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</si>
  <si>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</si>
  <si>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</si>
  <si>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</si>
  <si>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</si>
  <si>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</si>
  <si>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</si>
  <si>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</si>
  <si>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</si>
  <si>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</si>
  <si>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</si>
  <si>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</si>
  <si>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</si>
  <si>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</si>
  <si>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</si>
  <si>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</si>
  <si>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</si>
  <si>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</si>
  <si>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</si>
  <si>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</si>
  <si>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</si>
  <si>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</si>
  <si>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</si>
  <si>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</si>
  <si>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</si>
  <si>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</si>
  <si>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</si>
  <si>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</si>
  <si>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</si>
  <si>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</si>
  <si>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</si>
  <si>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</si>
  <si>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</si>
  <si>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</si>
  <si>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</si>
  <si>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</si>
  <si>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</si>
  <si>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</si>
  <si>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</si>
  <si>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</si>
  <si>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</si>
  <si>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</si>
  <si>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</si>
  <si>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</si>
  <si>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</si>
  <si>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</si>
  <si>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</si>
  <si>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</si>
  <si>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</si>
  <si>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</si>
  <si>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</si>
  <si>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</si>
  <si>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</si>
  <si>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</si>
  <si>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</si>
  <si>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</si>
  <si>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</si>
  <si>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</si>
  <si>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</si>
  <si>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</si>
  <si>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</si>
  <si>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</si>
  <si>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</si>
  <si>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</si>
  <si>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</si>
  <si>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</si>
  <si>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</si>
  <si>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</si>
  <si>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</si>
  <si>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</si>
  <si>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</si>
  <si>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</si>
  <si>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</si>
  <si>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</si>
  <si>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</si>
  <si>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</si>
  <si>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</si>
  <si>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</si>
  <si>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</si>
  <si>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</si>
  <si>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</si>
  <si>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</si>
  <si>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</si>
  <si>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</si>
  <si>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</si>
  <si>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</si>
  <si>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</si>
  <si>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</si>
  <si>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</si>
  <si>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</si>
  <si>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</si>
  <si>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</si>
  <si>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</si>
  <si>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</si>
  <si>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</si>
  <si>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</si>
  <si>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</si>
  <si>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</si>
  <si>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</si>
  <si>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</si>
  <si>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</si>
  <si>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</si>
  <si>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</si>
  <si>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</si>
  <si>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</si>
  <si>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</si>
  <si>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</si>
  <si>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</si>
  <si>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</si>
  <si>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</si>
  <si>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</si>
  <si>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</si>
  <si>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</si>
  <si>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</si>
  <si>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</si>
  <si>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</si>
  <si>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</si>
  <si>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</si>
  <si>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</si>
  <si>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</si>
  <si>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</si>
  <si>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</si>
  <si>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</si>
  <si>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</si>
  <si>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</si>
  <si>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</si>
  <si>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</si>
  <si>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2022 года</t>
  </si>
  <si>
    <t>Отчет о реализации инвестиционной программы Акционерного общества "Чеченэнерго"</t>
  </si>
  <si>
    <t>Год раскрытия информации: 2023 год</t>
  </si>
  <si>
    <t>Утвержденные плановые значения показателей приведены в соответствии с приказом Минэнерго России от 10.11.2022 № 16@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</si>
  <si>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</si>
  <si>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</si>
  <si>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</si>
  <si>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</si>
  <si>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</si>
  <si>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</si>
  <si>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 xml:space="preserve">Строительство КЛ 10 кВ от резервной линейной ячейки РУ-10 кВ РП-8 (Ф-19 на II СШ ЗРУ-10 кВ ПС 110 кВ Южная) до проектируемого ТП 10/0,4 кВ ориентировочной протяженностью 0,41 км.; Строительство КЛ 10 кВ от резервной линейной ячейки РУ-10 кВ ТП-72 (Ф-7 на I СШ ЗРУ-10 кВ ПС 110 кВ Южная) до проектируемого ТП 10/0,4 кВ ориентировочной протяженностью 0,12 км. для технологического присоединения ООО "Юг-Строй"  к электрическим сетям АО "Чеченэнерго" (договор № 88/2018 от 31.01.2018г.)   </t>
  </si>
  <si>
    <t>K_Che258</t>
  </si>
  <si>
    <t xml:space="preserve">Строительство КЛ 10 кВ от линейной ячейки № 7 на I СШ РУ-10 кВ проектируемой ПС 110 кВ Город до проектируемых ТП 10/0,4 кВ кабелем с сечением 240 мм² в две цепи ориентировочной протяженностью 1,5 км.  Строительство КЛ 10 кВ от линейной ячейки № 8 на II СШ РУ-10 кВ проектируемой ПС 110 кВ Город до проектируемых ТП 10/0,4 кВ кабелем с сечением 240 мм² в две цепи ориентировочной протяженностью 1,5 км. для технологического присоединения   ООО "Грозный Молл" к сетям АО "Чеченэнерго" (договор 2920/2020/ЧЭ/ГРОРЭС от 13.08.2020). </t>
  </si>
  <si>
    <t>L_Che394</t>
  </si>
  <si>
    <t xml:space="preserve">Строительство ВЛ 10 кВ от РУ 10 кВ Наурской СЭС до проектируемой линейной ячейки 10 кВ на I СШ РУ-10 кВ ПС 110 кВ Наурская, ориентировочной протяженностью 1 км. проводом СИП-3 сечением не менее 70 мм2.   для технологического присоединения ООО  "Хевел РГ" к сетям АО "Чеченэнерго" (договор 8373/2020/ЧЭ/НАУРЭС от 07.09.2020).                                                                                                                                                                              </t>
  </si>
  <si>
    <t>L_Che395</t>
  </si>
  <si>
    <t>Строительство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</si>
  <si>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</si>
  <si>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</si>
  <si>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</si>
  <si>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</si>
  <si>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</si>
  <si>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</si>
  <si>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</si>
  <si>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"Интерсеть") </t>
  </si>
  <si>
    <t>M_Che427</t>
  </si>
  <si>
    <t>Отклонение обусловлено затянувшейся процедурой оформления актов монтажа счетчиков в рамках реализации ПРИУЭ</t>
  </si>
  <si>
    <t>Отклонение обусловлено затянувшейся процедурой оформления актов монтажа счетчиков в рамках реализации ПРИУЭ. В</t>
  </si>
  <si>
    <t>Длительность процедуры согласования соглашения о контроле расходования средств фин.поддержки ПАО "Россети" после выхода Директив Правительства РФ на доп.фин.поддержку от от 14.09.2022 № 10740п-П13</t>
  </si>
  <si>
    <t>Отклонение обусловлено соблюдением условий договора подряда, оплата 5% по договору производится по факту ввода объекта в эксплуатацию, РС-14 отсутствует. Неисполнение обязательств по договору ТП со стороны заявителя.</t>
  </si>
  <si>
    <t xml:space="preserve"> Исполнение обязательств по договору ТП № 8373/2020/ЧЭ/НАУРЭС от 07.09.2020 ООО  "Хевел РГ" за счет средств, поступивших от Заявителя.</t>
  </si>
  <si>
    <t>Отклонение от плана финансирования обусловлено поздним предоставлением аков выполненных работ, а также  по причине тендерного снижения цены при проведении торгово-закупочных процедур.</t>
  </si>
  <si>
    <t>Реконструкция ПС 110 кВ Шали с заменой силовых трансформаторов Т-1 и Т-2 мощностью 16 МВА на силовые трансформаторы мощностью 40 МВА с устройствами АРН и реконструкцией КРУН 10 кВ с установкой двух новых линейных ячеек на I СШ и II СШ для технологического присоединения  к сетям АО "Чеченэнерго" (договор № 03/2018 от 11.01.2018 г. Чеченская региональная благотворительная общественная организация «Гордость Чечни»; № 58/2018 от 25.01.2018 ПР от 27.12.2017 г.; ДС от 31.05.2021 № 1 ООО «Шали-Сити»)</t>
  </si>
  <si>
    <t>J_Che215</t>
  </si>
  <si>
    <t>Модернизация оборудования ячейки с заменой трансформаторов тока 200/5А на трансформаторы тока 300/5А в РУ-10 кВ Ф-19 ПС 110 кВ Южная  для технологического присоединения ООО "Юг-Строй" к электрическим сетям АО "Чеченэнерго" (договор № 88/2018 от 31.01.2018г.)</t>
  </si>
  <si>
    <t>K_Che259</t>
  </si>
  <si>
    <t>Реконструкция объектов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</si>
  <si>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</si>
  <si>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Монтаж АИИСКУЭ в РУ-10 кВ проектируемого ТП-10/0,4 кВ для технологического присоединения ООО "Империя" к электрическим сетям АО "Чеченэнерго" (договор от 15.07.2021 г. № 13554/2021/ЧЭ/ГРОГЭС)</t>
  </si>
  <si>
    <t>M_Che430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</si>
  <si>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16046/2021/ЧЭ/ГРОГЭС)</t>
  </si>
  <si>
    <t>M_Che431</t>
  </si>
  <si>
    <t>Реконструкция ПС 110 кВ ГРП-110 с оснащением процессорными устройствами релейной защиты и автоматики и устройством сбора и передачи телеинформации в филиал ПАО "ФСК ЕЭС -МЭС Юга и Филиал АО "СО ЕЭС" Северокавказское РДУ в рамках договора на технологическое присоединение к электрическим сетям ПАО "ФСК ЕЭС" от 07.08.2018 № 590-ТП-М (ДС №2 от 11.11.2021)</t>
  </si>
  <si>
    <t>M_Che432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</si>
  <si>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"Интерсеть")</t>
  </si>
  <si>
    <t>M_Che423</t>
  </si>
  <si>
    <t xml:space="preserve">Реконструкция КРУН 10 кВ ПС 110 кВ Наурская с утановкой дополнительной линейной ячейки 10 кВ на I СШ РУ 10 кВ для технологического присоединения ООО "Хевел РГ" к сетям АО "Чеченэнерго" (договор 8373/2020/ЧЭ/НАУРЭС от 07.09.2020).                                                                                                          </t>
  </si>
  <si>
    <t>L_Che396</t>
  </si>
  <si>
    <t>Реализация объекта перенесена на 2023 год  на основании письма ООО «Империя» от 14.09.2022г.  № 031/22 о продлении срока  действия договора ТП   и доп.соглашения от 27.10.2022 года №1 до 31.12.2023 года.</t>
  </si>
  <si>
    <t>Позднее внесение заявителем платы за тех.присоединение, вследствиии чего произошла задержка в проведении торгово-закупочных процедур</t>
  </si>
  <si>
    <t>Необходимость исполненияобязательств по договору ТП.</t>
  </si>
  <si>
    <t>Техническое перевооружение ПС 110/10 кВ Северная, с установкой защит и автоматики включения резерва (АВР) по стороне 10 кВ" для нужд АО "Чеченэнерго"</t>
  </si>
  <si>
    <t>J_Che251_19</t>
  </si>
  <si>
    <t>Реконструкция ВЛ 110 кВ ПС Ойсунгур - опора №82 (Л-128) с заменой существующего провода АС-120 на АС-150 по трассе протяжённостью 12,227 км.</t>
  </si>
  <si>
    <t>I_Che164</t>
  </si>
  <si>
    <t>Реконструкция ВЛ 110 кВ ПС Наурская - ПС  №84 (Л-185) с заменой существующего провода АС-150 на АС-185 по трассе протяжённостью 39,942 км.</t>
  </si>
  <si>
    <t>I_Che165</t>
  </si>
  <si>
    <t>Модернизация средств учета электроэнергии в рамках "Плана (программы) снижения потерь электрической энергии в электрических сетях Аргунских ГЭС АО "Чеченэнерго" (установка 6115 шт. приборов учета)</t>
  </si>
  <si>
    <t>L_Che381_20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</si>
  <si>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38180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</si>
  <si>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</si>
  <si>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(12984 шт. приборов учета)</t>
  </si>
  <si>
    <t>L_Che384</t>
  </si>
  <si>
    <t>Меропрриятия реализованы в рамках  во исполнение п.1.1. протокола совещания ПАО "Россети" по подготовке к прохождению ОЗП 2018/2019 г.г. от 10.08.2018г. № 126. Отклонение обусловлено погашением КЗ 2019 года по данным мероприятиям.</t>
  </si>
  <si>
    <t xml:space="preserve">Отклонение по финансированию обусловлено погашением просроченной кредиторской задолженности в рамках мероприятий актуализированного Плана развития АО «Чеченэнерго», утвержденного решением Совета директоров ПАО «Россети» от 22.12.2021 от 22.12.2021 (протокол от 29.12.2022 № 604). </t>
  </si>
  <si>
    <t>Объект реализуется в рамках рамках мероприятий актуализированного Плана развития АО «Чеченэнерго», утвержденного решением Совета директоров ПАО «Россети» от 22.12.2021 (протокол от 29.12.2022 № 604). Завершение мероприятий запланировано на 2023 год.</t>
  </si>
  <si>
    <t>Отклонение обусловлено поздним предоставлением актов выполненных работ со стороны подрядной организации.</t>
  </si>
  <si>
    <t>Модернизация системы сбора и передачи информации на ПС 110 кВ Каргалиновская (организация двух цифровых каналов телефонной связи для оперативных переговоров и передачи телеметрической информации)</t>
  </si>
  <si>
    <t>J_Che253</t>
  </si>
  <si>
    <t>Модернизация системы сбора и передачи информации на ПС 110 кВ Ищерская (организация двух цифровых каналов телефонной связи для оперативных переговоров и передачи телеметрической информации)</t>
  </si>
  <si>
    <t>J_Che254</t>
  </si>
  <si>
    <t>Строительство и реконструкция сети 10-0,4 кВ (ВЛ 0,4 кВ протяженностью 36,4 км, ВЛ-10 кВ протяженностью 0,531 км, ТП 6(10)/0,4 кВ общей мощностью 0,96 МВА) в рамках "Плана (программы) снижения потерь электрической энергии в электрических сетях Аргунских ГЭС АО "Чеченэнерго"</t>
  </si>
  <si>
    <t>L_Che365_20</t>
  </si>
  <si>
    <t>Строительство и реконструкция сети 10-0,4 кВ (ВЛ 0,4 кВ протяженностью 107,178 км, ВЛ-10 кВ протяженностью 3,051 км, ТП 6(10)/0,4 кВ общей мощностью 14,69 МВА) в рамках "Плана (программы) снижения потерь электрической энергии в электрических сетях Гудермесских ГЭС АО "Чеченэнерго"</t>
  </si>
  <si>
    <t>L_Che366_20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</si>
  <si>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</si>
  <si>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</si>
  <si>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</si>
  <si>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</si>
  <si>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</si>
  <si>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</si>
  <si>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</si>
  <si>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</si>
  <si>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105,729 км, ВЛ-10 кВ протяженностью 3,556 км, ТП 6(10)/0,4 кВ общей мощностью 6,64 МВА) в рамках "Плана (программы) снижения потерь электрической энергии в электрических сетях Гудермесских РЭС АО "Чеченэнерго"</t>
  </si>
  <si>
    <t>L_Che371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</si>
  <si>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</si>
  <si>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</si>
  <si>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</si>
  <si>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</si>
  <si>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127,283 км, ВЛ-10 кВ протяженностью 3,464 км, ТП 6(10)/0,4 кВ общей мощностью 4,763 МВА) в рамках "Плана (программы) снижения потерь электрической энергии в электрических сетях Надтеречных РЭС АО "Чеченэнерго"</t>
  </si>
  <si>
    <t>L_Che374</t>
  </si>
  <si>
    <t>Строительство и реконструкция сети 10-0,4 кВ (ВЛ 0,4 кВ протяженностью 84,263 км, ВЛ-10 кВ протяженностью 6,336 км, ТП 6(10)/0,4 кВ общей мощностью 5,94 МВА) в рамках "Плана (программы) снижения потерь электрической энергии в электрических сетях Наурских РЭС АО "Чеченэнерго"</t>
  </si>
  <si>
    <t>L_Che375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</si>
  <si>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</si>
  <si>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</si>
  <si>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</si>
  <si>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</si>
  <si>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</si>
  <si>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</si>
  <si>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</si>
  <si>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</si>
  <si>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Строительство и реконструкция сети 10-0,4 кВ (ВЛ 0,4 кВ протяженностью 85,131 км, ВЛ-10 кВ протяженностью 1,048 км, ТП 6(10)/0,4 кВ общей мощностью 4,84 МВА) в рамках "Плана (программы) снижения потерь электрической энергии в электрических сетях Шелковских РЭС АО "Чеченэнерго"</t>
  </si>
  <si>
    <t>L_Che380</t>
  </si>
  <si>
    <t>Корректировка ПСД объекта НЗС производственно-административного здания (ПАЗ) для размещения управленческого аппарата АО «Чеченэнерго» (отделка дворового фасада; внутренние коммуникационные, строительно-отделочные работы; устройство внутриплощадочных коммуникаций и благоустройство территории) 1 ПК</t>
  </si>
  <si>
    <t>F_prj_109108_5385</t>
  </si>
  <si>
    <t>Разработка проектно-сметной документации по реконструкции ПС 110 кВ Ойсунгур</t>
  </si>
  <si>
    <t>K_Che263</t>
  </si>
  <si>
    <t>Разработка проектно-сметной документации по реконструкции ПС 110 кВ Шали</t>
  </si>
  <si>
    <t>K_Che290</t>
  </si>
  <si>
    <t xml:space="preserve">Разработка проектно-сметной документации по реконструкции ПС 110 кВ Алпатово </t>
  </si>
  <si>
    <t>K_Che291</t>
  </si>
  <si>
    <t>Разработка проектно-сметной документации по реконструкции ПС 110 кВ Горячеисточненская</t>
  </si>
  <si>
    <t>K_Che292</t>
  </si>
  <si>
    <t xml:space="preserve">Разработка проектно-сметной документации по реконструкции ПС 110 кВ  Наурская  </t>
  </si>
  <si>
    <t>K_Che293</t>
  </si>
  <si>
    <t xml:space="preserve">Разработка проектно-сметной документации по реконструкции ПС 110 кВ Самашки </t>
  </si>
  <si>
    <t>K_Che294</t>
  </si>
  <si>
    <t>Разработка проектно-сметной документации по реконструкции ПС 110 кВ Гудермес-Тяговая</t>
  </si>
  <si>
    <t>K_Che295</t>
  </si>
  <si>
    <t>Разработка проектно-сметной документации по реконструкции  ПС 110кВ Октябрьская</t>
  </si>
  <si>
    <t>K_Che296</t>
  </si>
  <si>
    <t>Разработка проектно-сметной документации по реконструкции ПС 110кВ Горец</t>
  </si>
  <si>
    <t>K_Che297</t>
  </si>
  <si>
    <t xml:space="preserve">Разработка проектно-сметной документации по реконструкции  ПС 110 кВ Цемзавод </t>
  </si>
  <si>
    <t>K_Che298</t>
  </si>
  <si>
    <t>Разработка проектно-сметной документации по реконструкции ПС 110 кВ ПС 110 кВ Ищерская</t>
  </si>
  <si>
    <t>K_Che299</t>
  </si>
  <si>
    <t>Разработка проектно-сметной документации по реконструкции ПС 110 кВ ГРП-110</t>
  </si>
  <si>
    <t>K_Che300</t>
  </si>
  <si>
    <t>Разработка проектно-сметной документации по реконструкции ПС 110 кВ №84</t>
  </si>
  <si>
    <t>K_Che301</t>
  </si>
  <si>
    <t xml:space="preserve">Разработка проектно-сметной документации по реконструкции ПС 35 кВ Бердыкель                   </t>
  </si>
  <si>
    <t>K_Che302</t>
  </si>
  <si>
    <t>Разработка проектно-сметной документации по реконструкции ПС 35 кВ Аэропорт</t>
  </si>
  <si>
    <t>K_Che303</t>
  </si>
  <si>
    <t xml:space="preserve">Разработка проектно-сметной документации по реконструкции ПС 35 кВ Беной </t>
  </si>
  <si>
    <t>K_Che304</t>
  </si>
  <si>
    <t>Разработка проектно-сметной документации по реконструкции ПС 35 кВ Центорой</t>
  </si>
  <si>
    <t>K_Che305</t>
  </si>
  <si>
    <t>Проведение предпроектного обследования и разработка проектно-сметной документации по реконструкции ПС 35 кВ Предгорная в рамках программы модернизации и повышения надежности электросетевого комплекса Чеченской Республики на 2020-2024 годы</t>
  </si>
  <si>
    <t>K_Che306</t>
  </si>
  <si>
    <t>Разработка проектно-сметной документации по реконструкции ПС 35 кВ Западная</t>
  </si>
  <si>
    <t>K_Che307</t>
  </si>
  <si>
    <t>Разработка проектно-сметной документации по реконструкции ПС 35 кВ Итум-Кале</t>
  </si>
  <si>
    <t>K_Che308</t>
  </si>
  <si>
    <t>Разработка проектно-сметной документации по реконструкции ПС 35 кВ Урус-Мартан</t>
  </si>
  <si>
    <t>K_Che309</t>
  </si>
  <si>
    <t xml:space="preserve">Разработка проектно-сметной документации по реконструкции ПС 35 кВ Правобережная            </t>
  </si>
  <si>
    <t>K_Che310</t>
  </si>
  <si>
    <t xml:space="preserve">Разработка проектно-сметной документации по реконструкции ПС 35 кВ Знаменская </t>
  </si>
  <si>
    <t>K_Che311</t>
  </si>
  <si>
    <t>Разработка проектно-сметной документации по реконструкции ПС 35 кВ Красноармейская</t>
  </si>
  <si>
    <t>K_Che312</t>
  </si>
  <si>
    <t xml:space="preserve">Разработка проектно-сметной документации по реконструкции ПС 35 кВ Петропавловская </t>
  </si>
  <si>
    <t>K_Che313</t>
  </si>
  <si>
    <t>Разработка проектно-сметной документации по реконструкции ПС 35 кВ Махкеты</t>
  </si>
  <si>
    <t>K_Che314</t>
  </si>
  <si>
    <t>Разработка проектно-сметной документации по реконструкции ПС 35 кВ Ножай-Юрт</t>
  </si>
  <si>
    <t>K_Che315</t>
  </si>
  <si>
    <t>Разработка проектно-сметной документации по реконструкции ПС 35 кВ Калиновская</t>
  </si>
  <si>
    <t>K_Che316</t>
  </si>
  <si>
    <t>Разработка проектно-сметной документации по реконструкции ПС 35 кВ Кугули</t>
  </si>
  <si>
    <t>K_Che317</t>
  </si>
  <si>
    <t>Разработка проектно-сметной документации по реконструкции ПС 35 кВ № 56</t>
  </si>
  <si>
    <t>K_Che318</t>
  </si>
  <si>
    <t>Разработка проектно-сметной документации по реконструкции ПС 35 кВ Бороздиновская</t>
  </si>
  <si>
    <t>K_Che319</t>
  </si>
  <si>
    <t>Разработка проектно-сметной документации по реконструкции ПС 35 кВ Тепличная</t>
  </si>
  <si>
    <t>K_Che320</t>
  </si>
  <si>
    <t>Разработка проектно-сметной документации по реконструкции ПС 35 кВ Алхазурово</t>
  </si>
  <si>
    <t>K_Che321</t>
  </si>
  <si>
    <t>Разработка проектно-сметной документации по реконструкции ПС 35 кВ Шелковская</t>
  </si>
  <si>
    <t>K_Che322</t>
  </si>
  <si>
    <t>Разработка проектно-сметной документации по реконструкции ПС 35 кВ Черноречье</t>
  </si>
  <si>
    <t>K_Che323</t>
  </si>
  <si>
    <t>Разработка проектно-сметной документации по реконструкции ПС 35 кВ Надтеречная</t>
  </si>
  <si>
    <t>K_Che324</t>
  </si>
  <si>
    <t xml:space="preserve">Разработка проектно-сметной документации по реконструкции ВЛ-110 кВ Аргунская ТЭЦ - Гудермес-Сити; ВЛ 110кВ Гудермес-Сити - Гудермес-Тяговая II цепь </t>
  </si>
  <si>
    <t>K_Che325</t>
  </si>
  <si>
    <t xml:space="preserve">Разработка проектно-сметной документации по реконструкции ВЛ-110 кВ Гудермес - Гудермес-Сити; ВЛ 110кВ Гудермес-Сити - Гудермес-Тяговая I цепь </t>
  </si>
  <si>
    <t>K_Che326</t>
  </si>
  <si>
    <t>Разработка проектно-сметной документации по реконструкции ВЛ-110 кВ ПС Ойсунгур - ПС Гудермес  (Л-127)</t>
  </si>
  <si>
    <t>K_Che327</t>
  </si>
  <si>
    <t>Разработка проектно-сметной документации по реконструкции ВЛ-110 кВ ПС Грозный-330 - ПС ГРП-110 (Л-136)</t>
  </si>
  <si>
    <t>K_Che328</t>
  </si>
  <si>
    <t>Разработка проектно-сметной документации по реконструкции ВЛ-110кВ ПС Ищерская - ПС Затеречная (Л-124) (Двухцепка с Л-123 оп.№1-41,44-111)</t>
  </si>
  <si>
    <t>K_Che329</t>
  </si>
  <si>
    <t xml:space="preserve">Разработка проектно-сметной документации по реконструкции ВЛ 35 кВ ПС Ойсунгур - ПС Саясан (Л-48) </t>
  </si>
  <si>
    <t>K_Che330</t>
  </si>
  <si>
    <t>Разработка проектно-сметной документации по реконструкции ВЛ 35 кВ ПС Ойсунгур-Курчалой (Л-452)</t>
  </si>
  <si>
    <t>K_Che332</t>
  </si>
  <si>
    <t>Разработка проектно-сметной документации по реконструкции ВЛ 35 кВ ПС Ойсунгур - Бачи-Юрт (Л-51)</t>
  </si>
  <si>
    <t>K_Che333</t>
  </si>
  <si>
    <t>Разработка проектно-сметной документации по реконструкции ВЛ 35кВ ПС Саясан - ПС Ножай-Юрт (Л-444) с выносом из оползневой зоны</t>
  </si>
  <si>
    <t>K_Che334</t>
  </si>
  <si>
    <t xml:space="preserve">Разработка проектно-сметной документации по реконструкции ВЛ-35 кВ  ПС Шали – ПС Махкеты (Л-94)             </t>
  </si>
  <si>
    <t>K_Che335</t>
  </si>
  <si>
    <t>Разработка проектно-сметной документации по реконструкции ВЛ 35 кВ ПС Горская-1 - ПС Горская-2  (Л 43а)</t>
  </si>
  <si>
    <t>K_Che336</t>
  </si>
  <si>
    <t>Разработка проектно-сметной документации по реконструкции ВЛ 35 кВ ПС Ойсунгур - Энгель-Юрт  (Л-440)</t>
  </si>
  <si>
    <t>K_Che337</t>
  </si>
  <si>
    <t>Разработка проектно-сметной документации по реконструкции ВЛ 35кВ   Калаус-Горская-1 (Л-32) с протяженностью-16,59</t>
  </si>
  <si>
    <t>K_Che338</t>
  </si>
  <si>
    <t>Разработка проектно-сметной документации по реконструкции ВЛ 35кВ №56-Электроприбор  (Л-14) с протяженностью-2,4км</t>
  </si>
  <si>
    <t>K_Che339</t>
  </si>
  <si>
    <t>Разработка проектно-сметной документации по реконструкции ВЛ-35кВ ПС Шелковская - ПС Старогладовская (Л-54)  Двухцепка с Л-54а оп.№198-204, Л-147 оп.№161-168)</t>
  </si>
  <si>
    <t>K_Che340</t>
  </si>
  <si>
    <t>Разработка проектно-сметной документации по реконструкции ВЛ-35кВ ПС Червленная - ПС Николаевская (Л-83а) (в резерве)</t>
  </si>
  <si>
    <t>K_Che341</t>
  </si>
  <si>
    <t>Разработка проектно-сметной документации по реконструкции ВЛ-35кВ ПС Бороздиновская - ПС Кизляр (Л-55а) (Двухцепка с Л-55 оп.№1-8)</t>
  </si>
  <si>
    <t>K_Che342</t>
  </si>
  <si>
    <t>Разработка проектно-сметной документации по реконструкции ВЛ-35кВ ПС Калиновская - ПС Правобережная (Л-45)</t>
  </si>
  <si>
    <t>K_Che343</t>
  </si>
  <si>
    <t>Разработка проектно-сметной документации по реконструкции ВЛ-35кВ ПС Наурская - ПС ИТК-2  (Л-84) (Двухцепка с Л-80 оп.№1-2, Л-81 оп.№23-31)</t>
  </si>
  <si>
    <t>K_Che344</t>
  </si>
  <si>
    <t>Разработка проектно-сметной документации по реконструкции ВЛ-35кВ ПС Киров - ПС Калиновская  (Л-530) (Двухцепка с Л-45 оп.№1-4)</t>
  </si>
  <si>
    <t>K_Che345</t>
  </si>
  <si>
    <t>Разработка проектно-сметной документации по реконструкции ВЛ-35кВ ПС Николаевская - ПС Правобережная (Л-83)</t>
  </si>
  <si>
    <t>K_Che346</t>
  </si>
  <si>
    <t xml:space="preserve">Разработка проектно-сметной документации по реконструкции ВЛ-35кВ ПС Каргалиновская - ПС Бороздиновсквая (Л-55 ) </t>
  </si>
  <si>
    <t>K_Che347</t>
  </si>
  <si>
    <t>Разработка проектно-сметной документации по реконструкции ВЛ-35кВ ПС Наурская - ПС Кирова (Л-80)</t>
  </si>
  <si>
    <t>K_Che348</t>
  </si>
  <si>
    <t>Разработка проектно-сметной документации по реконструкции ВЛ-35кВ ПС ИТК-2 - ПС Степная (Л-81)</t>
  </si>
  <si>
    <t>K_Che349</t>
  </si>
  <si>
    <t>Разработка проектно-сметной документации по реконструкции ВЛ-35кВ ПС Октябрьская - ПС Предгорная (Л-3)</t>
  </si>
  <si>
    <t>K_Che350</t>
  </si>
  <si>
    <t>Разработка проектно-сметной документации по реконструкции ВЛ-35кВ ПС "Цемзавод" - ПС Шатой (Л-87)</t>
  </si>
  <si>
    <t>K_Che351</t>
  </si>
  <si>
    <t>Разработка проектно-сметной документации по строительству ВЛ 35 кВ  ПС Саясан - ПС Ведено (Л-50) с переводом на номинальное напряжение</t>
  </si>
  <si>
    <t>K_Che352</t>
  </si>
  <si>
    <t>Разработка проектно-сметной документации по реконструкции распредсетей ВЛ и ТП 10-6/0,4кВ</t>
  </si>
  <si>
    <t>K_Che353</t>
  </si>
  <si>
    <t>Разработка проектно-сметной документации по модернизации ССПИ, двух цифровых каналов телефонной связи для оперативных переговоров и передачи телеметрической информации с ПС 110 кВ Шелковская</t>
  </si>
  <si>
    <t>J_Che255</t>
  </si>
  <si>
    <t>Разработка проектно-сметной документации по реконструкции ВЛ 110 кВ Самашки - ГРП-110 (Л-103) с подвеской ВОЛС в рамках программы модернизации и повышения надежности электросетевого комплекса Чеченской Республики</t>
  </si>
  <si>
    <t>M_Che433</t>
  </si>
  <si>
    <t>Разработка проектно-сметной документации по реконструкции ВЛ 110 кВ Плиево - Самашки (Л-102) 20 км от опоры № 115 по ПС 110 кВ Самашки с подвеской ВОЛС в рамках программы модернизации и повышения надежности электросетевого комплекса Чеченской Республики</t>
  </si>
  <si>
    <t>M_Che434</t>
  </si>
  <si>
    <t>Разработка проектно-сметной документации по реконструкции ПС 110 кВ Южная с демонтажом и переносом на новую площадку</t>
  </si>
  <si>
    <t>M_Che437</t>
  </si>
  <si>
    <t>Разработка проектно-сметной документации по реконструкции ВЛ 110 кВ Грозный-Восточная, ВЛ 110 кВ Восточная-Северная, ВЛ 110 кВ Грозненская ТЭС-Грозный №3 с отпайками с частичным переустройством в кабельное исполнение</t>
  </si>
  <si>
    <t>M_Che438</t>
  </si>
  <si>
    <t>Проведение предпроектного обследования и разработка проектно-сметной документации по техническому перевооружению ПС 110 кВ Гудермес с заменой трансформаторов мощностью 2х16 МВА на трансформаторы мощностью 2х25 МВА в рамках программы модернизации и повышения надежности электросетевого комплекса Чеченской Республики на 2020-2024 годы</t>
  </si>
  <si>
    <t>M_Che439</t>
  </si>
  <si>
    <t>Разработка ПСД на создание  Системы защиты персональных данных, обрабатываемых в информационной системе персональных данных АИС ЕАИСРЭ (Автоматизированная информационная система «Единая автоматизированная информационная система реализации электроэнергии») АО "Чеченэнерго"</t>
  </si>
  <si>
    <t>M_Che443</t>
  </si>
  <si>
    <t>Приобретение акустического поискового прибора -2 шт.</t>
  </si>
  <si>
    <t>M_Che450_22</t>
  </si>
  <si>
    <t>Приобретение аппарата высоковольтного - 1 шт.</t>
  </si>
  <si>
    <t>M_Che451_22</t>
  </si>
  <si>
    <t>Приобретение аппарата высоковольтного испытательного в пластиковом корпусе - 1 шт.</t>
  </si>
  <si>
    <t>M_Che452_22</t>
  </si>
  <si>
    <t>Приобретение аппарата прожига кабеля - 2 шт.</t>
  </si>
  <si>
    <t>M_Che453_22</t>
  </si>
  <si>
    <t>Приобретение вольтамперфазометра ВФМ-3 - 8 шт.</t>
  </si>
  <si>
    <t>M_Che454_22</t>
  </si>
  <si>
    <t>Приобретение прибора для измерения тока проводимости ОПН без отключения - 1 шт.</t>
  </si>
  <si>
    <t>M_Che455_22</t>
  </si>
  <si>
    <t>Приобретение прибора энергетика многофункционального Энергомера CE602M-400K - 2 шт.</t>
  </si>
  <si>
    <t>M_Che456_22</t>
  </si>
  <si>
    <t>Приобретение рефлекометра импульсного - 2 шт.</t>
  </si>
  <si>
    <t>M_Che457_22</t>
  </si>
  <si>
    <t>Приобретение сетевого хранилища QNAP TS 431XU-4G (Комплектующие диски-10 шт) - 1 шт.</t>
  </si>
  <si>
    <t>M_Che458_22</t>
  </si>
  <si>
    <t>Приобретение устройства дожига - 2 шт.</t>
  </si>
  <si>
    <t>M_Che459_22</t>
  </si>
  <si>
    <t>Приобретение квадрокоптера - 2 ед</t>
  </si>
  <si>
    <t>L_Che441_21</t>
  </si>
  <si>
    <t>Приобретение оборудования, требующего монтажа для обслуживания сетей, прочее оборудование</t>
  </si>
  <si>
    <t>G_Che2_16</t>
  </si>
  <si>
    <t>Отставание от графика выполнения работ по причине срыва сроков поставки материалов и оборудования из-за превышения стоимости предлагаемых производителями и поставщиками материалов и оборудования на 23–70% от сметной стоимости по договорам.</t>
  </si>
  <si>
    <t xml:space="preserve">Погашение задолженности для реализации мероприятий, реализуемых в рамках мероприятий актуализированного Плана развития АО «Чеченэнерго» утвержденного решением Совета директоров ПАО «Россети» от 22.12.2021 (протокол от 29.12.2022 № 604). , </t>
  </si>
  <si>
    <t>Экономия  денежных средств по факту выполненных работ, работы завершены.</t>
  </si>
  <si>
    <t>Отклонение вызвано опережением графика выполнения работ подрядной организацией</t>
  </si>
  <si>
    <t>Невыполнение плана в связи с необходимостью корректировки задания на проектирование для приведения в соответствие с СИПР Чеченской Республики на период 2023-2027 г.г.</t>
  </si>
  <si>
    <t>Отклонение по финансированию обусловлено необходимостью реализации мероприятий  актуализированного Плана развития АО «Чеченэнерго», утвержденного решением Совета директоров ПАО «Россети» от 22.12.2021 (протокол от 29.12.2022 № 604).</t>
  </si>
  <si>
    <t>Мероприятия по восстановлению распределительных сетей электроснабжения ЧР за счет бюджетных субсидий в рамках распоряжения правительства РФ от 13.10.2022 № 2987-р</t>
  </si>
  <si>
    <t>Позднее предоставление актов выполненных работ со стороны подрядной организации.</t>
  </si>
  <si>
    <t>Приобретение оборудования в связи с производственной необходимостью</t>
  </si>
  <si>
    <t>Приобретение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</si>
  <si>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последствии аварии, так и для своевременного обслуживания сетей для предотвращения аварийных ситуации.</t>
  </si>
  <si>
    <t>Установка приборов учета в соответствии с Федеральным законом от 27.12.2018 № 522-ФЗ при истечении МПИ или срока эксплуатации, при отсутствии приборов учета у потребителей в многоквартирных домах в зоне деятельности гарантирующего поставщика АО "Чеченэнерго"</t>
  </si>
  <si>
    <t>K_Che355</t>
  </si>
  <si>
    <t>Установка приборов учета в соответствии с Федеральным законом от 27.12.2018 № 522-ФЗ при выходе из строя у потребителей в многоквартирных домах в зоне деятельности гарантирующего поставщика АО "Чеченэнерго"</t>
  </si>
  <si>
    <t>K_Che356</t>
  </si>
  <si>
    <t>Реализация интеллектуальной системы учета (ИВК, УСПД, каналы связи) в соответствии с Федеральным законом от 27.12.2018 № 522-ФЗ в многоквартирных домах в зоне деятельности гарантирующего поставщика АО "Чеченэнерго"</t>
  </si>
  <si>
    <t>K_Che357</t>
  </si>
  <si>
    <t>Позднее проведенеие торгово-закупочных процедур.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</si>
</sst>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/>
    <xf numFmtId="0" fontId="2" fillId="0" borderId="0" xfId="1" applyFont="1" applyFill="1" applyBorder="1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/>
    <xf numFmtId="0" fontId="7" fillId="0" borderId="0" xfId="2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8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0" xfId="4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left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left" vertical="center"/>
    </xf>
    <xf numFmtId="1" fontId="2" fillId="0" borderId="0" xfId="1" applyNumberFormat="1" applyFont="1" applyFill="1" applyAlignment="1">
      <alignment horizontal="left" vertical="top"/>
    </xf>
    <xf numFmtId="2" fontId="2" fillId="0" borderId="0" xfId="1" applyNumberFormat="1" applyFont="1" applyFill="1" applyAlignment="1">
      <alignment horizontal="center" vertical="center"/>
    </xf>
    <xf numFmtId="0" fontId="11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9" fillId="0" borderId="2" xfId="5" applyNumberFormat="1" applyFont="1" applyFill="1" applyBorder="1" applyAlignment="1">
      <alignment horizontal="center" vertical="top" wrapText="1"/>
    </xf>
    <xf numFmtId="2" fontId="9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1" fontId="2" fillId="0" borderId="6" xfId="4" applyNumberFormat="1" applyFont="1" applyFill="1" applyBorder="1" applyAlignment="1">
      <alignment horizontal="center"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3" xfId="1" applyFont="1" applyFill="1" applyBorder="1" applyAlignment="1">
      <alignment horizontal="center" vertical="center" textRotation="90" wrapText="1"/>
    </xf>
    <xf numFmtId="0" fontId="2" fillId="0" borderId="5" xfId="1" applyFont="1" applyFill="1" applyBorder="1" applyAlignment="1">
      <alignment horizontal="center" vertical="center" textRotation="90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0" fontId="6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</cellXfs>
  <cellStyles count="9">
    <cellStyle name="Обычный" xfId="0" builtinId="0"/>
    <cellStyle name="Обычный 11 2" xfId="5"/>
    <cellStyle name="Обычный 18" xfId="7"/>
    <cellStyle name="Обычный 18 2" xfId="8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Z293"/>
  <sheetViews>
    <sheetView tabSelected="1" showRuler="0" topLeftCell="A10" zoomScale="70" zoomScaleNormal="70" zoomScaleSheetLayoutView="68" workbookViewId="0">
      <selection activeCell="P29" sqref="P29"/>
    </sheetView>
  </sheetViews>
  <sheetFormatPr defaultColWidth="10.28515625" defaultRowHeight="15.75" x14ac:dyDescent="0.25"/>
  <cols>
    <col min="1" max="1" width="11.42578125" style="1" customWidth="1"/>
    <col min="2" max="2" width="78.7109375" style="1" customWidth="1"/>
    <col min="3" max="3" width="24.42578125" style="1" customWidth="1"/>
    <col min="4" max="4" width="14.85546875" style="12" customWidth="1"/>
    <col min="5" max="14" width="12.42578125" style="12" customWidth="1"/>
    <col min="15" max="15" width="15.5703125" style="12" customWidth="1"/>
    <col min="16" max="23" width="12.42578125" style="12" customWidth="1"/>
    <col min="24" max="24" width="52" style="1" customWidth="1"/>
    <col min="25" max="25" width="22" style="1" customWidth="1"/>
    <col min="26" max="26" width="12.28515625" style="1" customWidth="1"/>
    <col min="27" max="49" width="10.28515625" style="1" customWidth="1"/>
    <col min="50" max="16384" width="10.28515625" style="1"/>
  </cols>
  <sheetData>
    <row r="1" spans="1:26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6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6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6" s="5" customFormat="1" ht="18.75" x14ac:dyDescent="0.3">
      <c r="A4" s="69" t="s">
        <v>3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4"/>
    </row>
    <row r="5" spans="1:26" s="5" customFormat="1" ht="18.75" customHeight="1" x14ac:dyDescent="0.3">
      <c r="A5" s="70" t="s">
        <v>253</v>
      </c>
      <c r="B5" s="70"/>
      <c r="C5" s="70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6"/>
      <c r="Z5" s="6"/>
    </row>
    <row r="6" spans="1:26" s="5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26" s="5" customFormat="1" ht="18.75" customHeight="1" x14ac:dyDescent="0.3">
      <c r="A7" s="70" t="s">
        <v>254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6"/>
    </row>
    <row r="8" spans="1:26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8"/>
    </row>
    <row r="9" spans="1:26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6" ht="18.75" x14ac:dyDescent="0.3">
      <c r="A10" s="71" t="s">
        <v>255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10"/>
    </row>
    <row r="11" spans="1:26" ht="18.75" x14ac:dyDescent="0.3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72"/>
      <c r="U11" s="72"/>
      <c r="V11" s="72"/>
      <c r="W11" s="72"/>
      <c r="X11" s="72"/>
      <c r="Y11" s="3"/>
    </row>
    <row r="12" spans="1:26" ht="18.75" x14ac:dyDescent="0.25">
      <c r="A12" s="64" t="s">
        <v>256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11"/>
    </row>
    <row r="13" spans="1:26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8"/>
    </row>
    <row r="14" spans="1:26" ht="18.75" customHeight="1" x14ac:dyDescent="0.25">
      <c r="N14" s="13"/>
      <c r="O14" s="13"/>
      <c r="P14" s="13"/>
      <c r="Q14" s="13"/>
      <c r="R14" s="13"/>
      <c r="S14" s="13"/>
      <c r="T14" s="14"/>
      <c r="U14" s="15"/>
      <c r="V14" s="15"/>
      <c r="W14" s="16"/>
    </row>
    <row r="15" spans="1:26" ht="18.75" customHeight="1" x14ac:dyDescent="0.25">
      <c r="N15" s="13"/>
      <c r="O15" s="13"/>
      <c r="P15" s="13"/>
      <c r="Q15" s="13"/>
      <c r="R15" s="13"/>
      <c r="S15" s="13"/>
      <c r="T15" s="14"/>
      <c r="U15" s="15"/>
      <c r="V15" s="15"/>
      <c r="W15" s="17"/>
    </row>
    <row r="17" spans="1:26" s="18" customFormat="1" x14ac:dyDescent="0.25"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3"/>
      <c r="O17" s="13"/>
      <c r="P17" s="13"/>
      <c r="Q17" s="13"/>
      <c r="R17" s="13"/>
      <c r="S17" s="13"/>
      <c r="T17" s="13"/>
      <c r="U17" s="13"/>
      <c r="V17" s="13"/>
      <c r="W17" s="13"/>
    </row>
    <row r="18" spans="1:26" s="18" customFormat="1" x14ac:dyDescent="0.25">
      <c r="A18" s="20"/>
      <c r="B18" s="20"/>
      <c r="C18" s="20"/>
      <c r="D18" s="21"/>
      <c r="E18" s="21"/>
      <c r="F18" s="21"/>
      <c r="G18" s="21"/>
      <c r="H18" s="21"/>
      <c r="I18" s="22"/>
      <c r="J18" s="21"/>
      <c r="K18" s="21"/>
      <c r="L18" s="21"/>
      <c r="M18" s="21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1:26" ht="29.25" customHeight="1" x14ac:dyDescent="0.25">
      <c r="A19" s="62" t="s">
        <v>6</v>
      </c>
      <c r="B19" s="62" t="s">
        <v>7</v>
      </c>
      <c r="C19" s="66" t="s">
        <v>8</v>
      </c>
      <c r="D19" s="62" t="s">
        <v>9</v>
      </c>
      <c r="E19" s="62"/>
      <c r="F19" s="62"/>
      <c r="G19" s="62"/>
      <c r="H19" s="62"/>
      <c r="I19" s="62"/>
      <c r="J19" s="62"/>
      <c r="K19" s="62"/>
      <c r="L19" s="62"/>
      <c r="M19" s="62"/>
      <c r="N19" s="62" t="s">
        <v>10</v>
      </c>
      <c r="O19" s="62"/>
      <c r="P19" s="62"/>
      <c r="Q19" s="62"/>
      <c r="R19" s="62"/>
      <c r="S19" s="62"/>
      <c r="T19" s="62"/>
      <c r="U19" s="62"/>
      <c r="V19" s="62"/>
      <c r="W19" s="62"/>
      <c r="X19" s="62" t="s">
        <v>11</v>
      </c>
    </row>
    <row r="20" spans="1:26" ht="29.25" customHeight="1" x14ac:dyDescent="0.25">
      <c r="A20" s="62"/>
      <c r="B20" s="62"/>
      <c r="C20" s="67"/>
      <c r="D20" s="62" t="s">
        <v>12</v>
      </c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</row>
    <row r="21" spans="1:26" ht="29.25" customHeight="1" x14ac:dyDescent="0.25">
      <c r="A21" s="62"/>
      <c r="B21" s="62"/>
      <c r="C21" s="67"/>
      <c r="D21" s="62" t="s">
        <v>13</v>
      </c>
      <c r="E21" s="62"/>
      <c r="F21" s="62"/>
      <c r="G21" s="62"/>
      <c r="H21" s="62"/>
      <c r="I21" s="62" t="s">
        <v>14</v>
      </c>
      <c r="J21" s="62"/>
      <c r="K21" s="62"/>
      <c r="L21" s="62"/>
      <c r="M21" s="62"/>
      <c r="N21" s="63" t="s">
        <v>15</v>
      </c>
      <c r="O21" s="63"/>
      <c r="P21" s="63" t="s">
        <v>16</v>
      </c>
      <c r="Q21" s="63"/>
      <c r="R21" s="63" t="s">
        <v>17</v>
      </c>
      <c r="S21" s="63"/>
      <c r="T21" s="63" t="s">
        <v>18</v>
      </c>
      <c r="U21" s="63"/>
      <c r="V21" s="63" t="s">
        <v>19</v>
      </c>
      <c r="W21" s="63"/>
      <c r="X21" s="62"/>
    </row>
    <row r="22" spans="1:26" ht="49.5" customHeight="1" x14ac:dyDescent="0.25">
      <c r="A22" s="62"/>
      <c r="B22" s="62"/>
      <c r="C22" s="67"/>
      <c r="D22" s="60" t="s">
        <v>15</v>
      </c>
      <c r="E22" s="60" t="s">
        <v>16</v>
      </c>
      <c r="F22" s="60" t="s">
        <v>17</v>
      </c>
      <c r="G22" s="60" t="s">
        <v>18</v>
      </c>
      <c r="H22" s="60" t="s">
        <v>19</v>
      </c>
      <c r="I22" s="60" t="s">
        <v>20</v>
      </c>
      <c r="J22" s="60" t="s">
        <v>16</v>
      </c>
      <c r="K22" s="60" t="s">
        <v>17</v>
      </c>
      <c r="L22" s="60" t="s">
        <v>18</v>
      </c>
      <c r="M22" s="60" t="s">
        <v>19</v>
      </c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2"/>
    </row>
    <row r="23" spans="1:26" ht="48" customHeight="1" x14ac:dyDescent="0.25">
      <c r="A23" s="62"/>
      <c r="B23" s="62"/>
      <c r="C23" s="68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35" t="s">
        <v>21</v>
      </c>
      <c r="O23" s="35" t="s">
        <v>22</v>
      </c>
      <c r="P23" s="35" t="s">
        <v>21</v>
      </c>
      <c r="Q23" s="35" t="s">
        <v>22</v>
      </c>
      <c r="R23" s="35" t="s">
        <v>21</v>
      </c>
      <c r="S23" s="35" t="s">
        <v>22</v>
      </c>
      <c r="T23" s="35" t="s">
        <v>21</v>
      </c>
      <c r="U23" s="35" t="s">
        <v>22</v>
      </c>
      <c r="V23" s="35" t="s">
        <v>21</v>
      </c>
      <c r="W23" s="35" t="s">
        <v>22</v>
      </c>
      <c r="X23" s="62"/>
      <c r="Z23" s="23"/>
    </row>
    <row r="24" spans="1:26" x14ac:dyDescent="0.25">
      <c r="A24" s="49">
        <v>1</v>
      </c>
      <c r="B24" s="49">
        <f>A24+1</f>
        <v>2</v>
      </c>
      <c r="C24" s="49">
        <f t="shared" ref="C24:M24" si="0">B24+1</f>
        <v>3</v>
      </c>
      <c r="D24" s="49">
        <f t="shared" si="0"/>
        <v>4</v>
      </c>
      <c r="E24" s="49">
        <f t="shared" si="0"/>
        <v>5</v>
      </c>
      <c r="F24" s="49">
        <f t="shared" si="0"/>
        <v>6</v>
      </c>
      <c r="G24" s="49">
        <f t="shared" si="0"/>
        <v>7</v>
      </c>
      <c r="H24" s="49">
        <f t="shared" si="0"/>
        <v>8</v>
      </c>
      <c r="I24" s="49">
        <f t="shared" si="0"/>
        <v>9</v>
      </c>
      <c r="J24" s="49">
        <f t="shared" si="0"/>
        <v>10</v>
      </c>
      <c r="K24" s="49">
        <f t="shared" si="0"/>
        <v>11</v>
      </c>
      <c r="L24" s="49">
        <f t="shared" si="0"/>
        <v>12</v>
      </c>
      <c r="M24" s="49">
        <f t="shared" si="0"/>
        <v>13</v>
      </c>
      <c r="N24" s="49">
        <v>14</v>
      </c>
      <c r="O24" s="49">
        <v>15</v>
      </c>
      <c r="P24" s="49">
        <v>16</v>
      </c>
      <c r="Q24" s="49">
        <v>17</v>
      </c>
      <c r="R24" s="49">
        <v>18</v>
      </c>
      <c r="S24" s="49">
        <v>19</v>
      </c>
      <c r="T24" s="49">
        <v>20</v>
      </c>
      <c r="U24" s="49">
        <v>21</v>
      </c>
      <c r="V24" s="49">
        <v>22</v>
      </c>
      <c r="W24" s="49">
        <v>23</v>
      </c>
      <c r="X24" s="49">
        <v>24</v>
      </c>
    </row>
    <row r="25" spans="1:26" ht="16.5" x14ac:dyDescent="0.25">
      <c r="A25" s="24">
        <v>0</v>
      </c>
      <c r="B25" s="25" t="s">
        <v>23</v>
      </c>
      <c r="C25" s="26" t="s">
        <v>24</v>
      </c>
      <c r="D25" s="50">
        <f>D26+D33+D41+D47</f>
        <v>2337.4388305802981</v>
      </c>
      <c r="E25" s="50">
        <f t="shared" ref="E25:M25" si="1">E26+E33+E41+E47</f>
        <v>0</v>
      </c>
      <c r="F25" s="50">
        <f t="shared" si="1"/>
        <v>0</v>
      </c>
      <c r="G25" s="50">
        <f t="shared" si="1"/>
        <v>183.95823933008319</v>
      </c>
      <c r="H25" s="50">
        <f t="shared" si="1"/>
        <v>2153.4805912502147</v>
      </c>
      <c r="I25" s="50">
        <f t="shared" si="1"/>
        <v>2365.78349127</v>
      </c>
      <c r="J25" s="50">
        <f t="shared" si="1"/>
        <v>999.58759440000017</v>
      </c>
      <c r="K25" s="50">
        <f t="shared" si="1"/>
        <v>0</v>
      </c>
      <c r="L25" s="50">
        <f t="shared" si="1"/>
        <v>199.96046895000003</v>
      </c>
      <c r="M25" s="50">
        <f t="shared" si="1"/>
        <v>1166.2354279199999</v>
      </c>
      <c r="N25" s="28">
        <f>IF(D25="нд","нд",I25-D25)</f>
        <v>28.344660689701868</v>
      </c>
      <c r="O25" s="29">
        <f>IF($D25="нд","нд",IF(D25=0,"-",N25/D25))</f>
        <v>1.2126375380982678E-2</v>
      </c>
      <c r="P25" s="28">
        <f>IF(E25="нд","нд",J25-E25)</f>
        <v>999.58759440000017</v>
      </c>
      <c r="Q25" s="30" t="str">
        <f>IF($D25="нд","нд",IF(E25=0,"-",P25/E25*100))</f>
        <v>-</v>
      </c>
      <c r="R25" s="28">
        <f>IF(F25="нд","нд",K25-F25)</f>
        <v>0</v>
      </c>
      <c r="S25" s="30" t="str">
        <f t="shared" ref="S25:S88" si="2">IF($D25="нд","нд",IF(F25=0,"-",R25/F25*100))</f>
        <v>-</v>
      </c>
      <c r="T25" s="28">
        <f>IF(G25="нд","нд",L25-G25)</f>
        <v>16.002229619916847</v>
      </c>
      <c r="U25" s="30">
        <f t="shared" ref="U25:U88" si="3">IF($D25="нд","нд",IF(G25=0,"-",T25/G25*100))</f>
        <v>8.6988382136031657</v>
      </c>
      <c r="V25" s="28">
        <f>IF(H25="нд","нд",M25-H25)</f>
        <v>-987.24516333021484</v>
      </c>
      <c r="W25" s="30">
        <f t="shared" ref="W25:W88" si="4">IF($D25="нд","нд",IF(H25=0,"-",V25/H25*100))</f>
        <v>-45.844163506347854</v>
      </c>
      <c r="X25" s="49" t="s">
        <v>25</v>
      </c>
    </row>
    <row r="26" spans="1:26" ht="31.5" x14ac:dyDescent="0.25">
      <c r="A26" s="24" t="s">
        <v>26</v>
      </c>
      <c r="B26" s="25" t="s">
        <v>27</v>
      </c>
      <c r="C26" s="26" t="s">
        <v>24</v>
      </c>
      <c r="D26" s="51">
        <f>D27+D28+D29+D30+D31+D32</f>
        <v>2282.3512284981516</v>
      </c>
      <c r="E26" s="51">
        <f t="shared" ref="E26:M26" si="5">E27+E28+E29+E30+E31+E32</f>
        <v>0</v>
      </c>
      <c r="F26" s="51">
        <f t="shared" si="5"/>
        <v>0</v>
      </c>
      <c r="G26" s="51">
        <f t="shared" si="5"/>
        <v>138.05190426162778</v>
      </c>
      <c r="H26" s="51">
        <f t="shared" si="5"/>
        <v>2144.2993242365237</v>
      </c>
      <c r="I26" s="51">
        <f t="shared" si="5"/>
        <v>2365.78349127</v>
      </c>
      <c r="J26" s="51">
        <f t="shared" si="5"/>
        <v>999.58759440000017</v>
      </c>
      <c r="K26" s="51">
        <f t="shared" si="5"/>
        <v>0</v>
      </c>
      <c r="L26" s="51">
        <f t="shared" si="5"/>
        <v>199.96046895000003</v>
      </c>
      <c r="M26" s="51">
        <f t="shared" si="5"/>
        <v>1166.2354279199999</v>
      </c>
      <c r="N26" s="28">
        <f t="shared" ref="N26:N51" si="6">IF(D26="нд","нд",I26-D26)</f>
        <v>83.4322627718484</v>
      </c>
      <c r="O26" s="29">
        <f t="shared" ref="O26:O89" si="7">IF($D26="нд","нд",IF(D26=0,"-",N26/D26))</f>
        <v>3.655540029513734E-2</v>
      </c>
      <c r="P26" s="28">
        <f t="shared" ref="P26:P51" si="8">IF(E26="нд","нд",J26-E26)</f>
        <v>999.58759440000017</v>
      </c>
      <c r="Q26" s="30" t="str">
        <f t="shared" ref="Q26:Q89" si="9">IF($D26="нд","нд",IF(E26=0,"-",P26/E26*100))</f>
        <v>-</v>
      </c>
      <c r="R26" s="28">
        <f t="shared" ref="R26:R89" si="10">IF(F26="нд","нд",K26-F26)</f>
        <v>0</v>
      </c>
      <c r="S26" s="30" t="str">
        <f t="shared" si="2"/>
        <v>-</v>
      </c>
      <c r="T26" s="28">
        <f t="shared" ref="T26:T89" si="11">IF(G26="нд","нд",L26-G26)</f>
        <v>61.908564688372252</v>
      </c>
      <c r="U26" s="30">
        <f t="shared" si="3"/>
        <v>44.844411976416353</v>
      </c>
      <c r="V26" s="28">
        <f t="shared" ref="V26:V51" si="12">IF(H26="нд","нд",M26-H26)</f>
        <v>-978.06389631652382</v>
      </c>
      <c r="W26" s="30">
        <f t="shared" si="4"/>
        <v>-45.612283941038072</v>
      </c>
      <c r="X26" s="49" t="s">
        <v>25</v>
      </c>
    </row>
    <row r="27" spans="1:26" x14ac:dyDescent="0.25">
      <c r="A27" s="24" t="s">
        <v>28</v>
      </c>
      <c r="B27" s="25" t="s">
        <v>29</v>
      </c>
      <c r="C27" s="26" t="s">
        <v>24</v>
      </c>
      <c r="D27" s="52">
        <f>D50</f>
        <v>272.76850955538174</v>
      </c>
      <c r="E27" s="52">
        <f t="shared" ref="E27:M27" si="13">E50</f>
        <v>0</v>
      </c>
      <c r="F27" s="52">
        <f t="shared" si="13"/>
        <v>0</v>
      </c>
      <c r="G27" s="52">
        <f t="shared" si="13"/>
        <v>32.45649440329445</v>
      </c>
      <c r="H27" s="52">
        <f t="shared" si="13"/>
        <v>240.3120151520873</v>
      </c>
      <c r="I27" s="52">
        <f t="shared" si="13"/>
        <v>82.910355600000017</v>
      </c>
      <c r="J27" s="52">
        <f t="shared" si="13"/>
        <v>0</v>
      </c>
      <c r="K27" s="52">
        <f t="shared" si="13"/>
        <v>0</v>
      </c>
      <c r="L27" s="52">
        <f t="shared" si="13"/>
        <v>9.0699943083333334</v>
      </c>
      <c r="M27" s="52">
        <f t="shared" si="13"/>
        <v>73.840361291666682</v>
      </c>
      <c r="N27" s="28">
        <f t="shared" si="6"/>
        <v>-189.85815395538174</v>
      </c>
      <c r="O27" s="29">
        <f t="shared" si="7"/>
        <v>-0.69604132186979506</v>
      </c>
      <c r="P27" s="28">
        <f t="shared" si="8"/>
        <v>0</v>
      </c>
      <c r="Q27" s="30" t="str">
        <f t="shared" si="9"/>
        <v>-</v>
      </c>
      <c r="R27" s="28">
        <f t="shared" si="10"/>
        <v>0</v>
      </c>
      <c r="S27" s="30" t="str">
        <f t="shared" si="2"/>
        <v>-</v>
      </c>
      <c r="T27" s="28">
        <f t="shared" si="11"/>
        <v>-23.386500094961114</v>
      </c>
      <c r="U27" s="30">
        <f t="shared" si="3"/>
        <v>-72.054916973988725</v>
      </c>
      <c r="V27" s="28">
        <f t="shared" si="12"/>
        <v>-166.47165386042062</v>
      </c>
      <c r="W27" s="30">
        <f t="shared" si="4"/>
        <v>-69.27312966647338</v>
      </c>
      <c r="X27" s="49" t="s">
        <v>25</v>
      </c>
    </row>
    <row r="28" spans="1:26" x14ac:dyDescent="0.25">
      <c r="A28" s="24" t="s">
        <v>30</v>
      </c>
      <c r="B28" s="25" t="s">
        <v>31</v>
      </c>
      <c r="C28" s="26" t="s">
        <v>24</v>
      </c>
      <c r="D28" s="52">
        <f>D87</f>
        <v>667.50948581468106</v>
      </c>
      <c r="E28" s="52">
        <f t="shared" ref="E28:M28" si="14">E87</f>
        <v>0</v>
      </c>
      <c r="F28" s="52">
        <f t="shared" si="14"/>
        <v>0</v>
      </c>
      <c r="G28" s="52">
        <f t="shared" si="14"/>
        <v>101.47100652500001</v>
      </c>
      <c r="H28" s="52">
        <f t="shared" si="14"/>
        <v>566.03847928968105</v>
      </c>
      <c r="I28" s="52">
        <f t="shared" si="14"/>
        <v>273.66839935000002</v>
      </c>
      <c r="J28" s="52">
        <f t="shared" si="14"/>
        <v>0</v>
      </c>
      <c r="K28" s="52">
        <f t="shared" si="14"/>
        <v>0</v>
      </c>
      <c r="L28" s="52">
        <f t="shared" si="14"/>
        <v>116.14884179166668</v>
      </c>
      <c r="M28" s="52">
        <f t="shared" si="14"/>
        <v>157.5195575583333</v>
      </c>
      <c r="N28" s="28">
        <f t="shared" si="6"/>
        <v>-393.84108646468104</v>
      </c>
      <c r="O28" s="29">
        <f t="shared" si="7"/>
        <v>-0.59001571488382132</v>
      </c>
      <c r="P28" s="28">
        <f t="shared" si="8"/>
        <v>0</v>
      </c>
      <c r="Q28" s="30" t="str">
        <f t="shared" si="9"/>
        <v>-</v>
      </c>
      <c r="R28" s="28">
        <f t="shared" si="10"/>
        <v>0</v>
      </c>
      <c r="S28" s="30" t="str">
        <f t="shared" si="2"/>
        <v>-</v>
      </c>
      <c r="T28" s="28">
        <f t="shared" si="11"/>
        <v>14.677835266666676</v>
      </c>
      <c r="U28" s="30">
        <f t="shared" si="3"/>
        <v>14.465053387491936</v>
      </c>
      <c r="V28" s="28">
        <f t="shared" si="12"/>
        <v>-408.51892173134775</v>
      </c>
      <c r="W28" s="30">
        <f t="shared" si="4"/>
        <v>-72.17158138153367</v>
      </c>
      <c r="X28" s="49" t="s">
        <v>25</v>
      </c>
    </row>
    <row r="29" spans="1:26" ht="31.5" x14ac:dyDescent="0.25">
      <c r="A29" s="24" t="s">
        <v>32</v>
      </c>
      <c r="B29" s="25" t="s">
        <v>33</v>
      </c>
      <c r="C29" s="26" t="s">
        <v>24</v>
      </c>
      <c r="D29" s="52">
        <f>D106</f>
        <v>0</v>
      </c>
      <c r="E29" s="52">
        <f t="shared" ref="E29:M29" si="15">E106</f>
        <v>0</v>
      </c>
      <c r="F29" s="52">
        <f t="shared" si="15"/>
        <v>0</v>
      </c>
      <c r="G29" s="52">
        <f t="shared" si="15"/>
        <v>0</v>
      </c>
      <c r="H29" s="52">
        <f t="shared" si="15"/>
        <v>0</v>
      </c>
      <c r="I29" s="52">
        <f t="shared" si="15"/>
        <v>0</v>
      </c>
      <c r="J29" s="52">
        <f t="shared" si="15"/>
        <v>0</v>
      </c>
      <c r="K29" s="52">
        <f t="shared" si="15"/>
        <v>0</v>
      </c>
      <c r="L29" s="52">
        <f t="shared" si="15"/>
        <v>0</v>
      </c>
      <c r="M29" s="52">
        <f t="shared" si="15"/>
        <v>0</v>
      </c>
      <c r="N29" s="28">
        <f t="shared" si="6"/>
        <v>0</v>
      </c>
      <c r="O29" s="29" t="str">
        <f t="shared" si="7"/>
        <v>-</v>
      </c>
      <c r="P29" s="28">
        <f t="shared" si="8"/>
        <v>0</v>
      </c>
      <c r="Q29" s="30" t="str">
        <f t="shared" si="9"/>
        <v>-</v>
      </c>
      <c r="R29" s="28">
        <f t="shared" si="10"/>
        <v>0</v>
      </c>
      <c r="S29" s="30" t="str">
        <f t="shared" si="2"/>
        <v>-</v>
      </c>
      <c r="T29" s="28">
        <f t="shared" si="11"/>
        <v>0</v>
      </c>
      <c r="U29" s="30" t="str">
        <f t="shared" si="3"/>
        <v>-</v>
      </c>
      <c r="V29" s="28">
        <f t="shared" si="12"/>
        <v>0</v>
      </c>
      <c r="W29" s="30" t="str">
        <f t="shared" si="4"/>
        <v>-</v>
      </c>
      <c r="X29" s="49" t="s">
        <v>25</v>
      </c>
    </row>
    <row r="30" spans="1:26" x14ac:dyDescent="0.25">
      <c r="A30" s="24" t="s">
        <v>34</v>
      </c>
      <c r="B30" s="25" t="s">
        <v>35</v>
      </c>
      <c r="C30" s="26" t="s">
        <v>24</v>
      </c>
      <c r="D30" s="52">
        <f t="shared" ref="D30:M30" si="16">D109</f>
        <v>704.3209305440887</v>
      </c>
      <c r="E30" s="52">
        <f t="shared" si="16"/>
        <v>0</v>
      </c>
      <c r="F30" s="52">
        <f t="shared" si="16"/>
        <v>0</v>
      </c>
      <c r="G30" s="52">
        <f t="shared" si="16"/>
        <v>0</v>
      </c>
      <c r="H30" s="52">
        <f t="shared" si="16"/>
        <v>704.3209305440887</v>
      </c>
      <c r="I30" s="52">
        <f t="shared" si="16"/>
        <v>539.59825193999995</v>
      </c>
      <c r="J30" s="52">
        <f t="shared" si="16"/>
        <v>0</v>
      </c>
      <c r="K30" s="52">
        <f t="shared" si="16"/>
        <v>0</v>
      </c>
      <c r="L30" s="52">
        <f t="shared" si="16"/>
        <v>20.799519350000004</v>
      </c>
      <c r="M30" s="52">
        <f t="shared" si="16"/>
        <v>518.7987325900001</v>
      </c>
      <c r="N30" s="28">
        <f t="shared" si="6"/>
        <v>-164.72267860408874</v>
      </c>
      <c r="O30" s="29">
        <f t="shared" si="7"/>
        <v>-0.2338744618548256</v>
      </c>
      <c r="P30" s="28">
        <f t="shared" si="8"/>
        <v>0</v>
      </c>
      <c r="Q30" s="30" t="str">
        <f t="shared" si="9"/>
        <v>-</v>
      </c>
      <c r="R30" s="28">
        <f t="shared" si="10"/>
        <v>0</v>
      </c>
      <c r="S30" s="30" t="str">
        <f t="shared" si="2"/>
        <v>-</v>
      </c>
      <c r="T30" s="28">
        <f t="shared" si="11"/>
        <v>20.799519350000004</v>
      </c>
      <c r="U30" s="30" t="str">
        <f t="shared" si="3"/>
        <v>-</v>
      </c>
      <c r="V30" s="28">
        <f t="shared" si="12"/>
        <v>-185.5221979540886</v>
      </c>
      <c r="W30" s="30">
        <f t="shared" si="4"/>
        <v>-26.340577130197239</v>
      </c>
      <c r="X30" s="49" t="s">
        <v>25</v>
      </c>
    </row>
    <row r="31" spans="1:26" ht="31.5" x14ac:dyDescent="0.25">
      <c r="A31" s="24" t="s">
        <v>36</v>
      </c>
      <c r="B31" s="25" t="s">
        <v>37</v>
      </c>
      <c r="C31" s="26" t="s">
        <v>24</v>
      </c>
      <c r="D31" s="52">
        <f t="shared" ref="D31:M32" si="17">D126</f>
        <v>0</v>
      </c>
      <c r="E31" s="52">
        <f t="shared" si="17"/>
        <v>0</v>
      </c>
      <c r="F31" s="52">
        <f t="shared" si="17"/>
        <v>0</v>
      </c>
      <c r="G31" s="52">
        <f t="shared" si="17"/>
        <v>0</v>
      </c>
      <c r="H31" s="52">
        <f t="shared" si="17"/>
        <v>0</v>
      </c>
      <c r="I31" s="52">
        <f t="shared" si="17"/>
        <v>0</v>
      </c>
      <c r="J31" s="52">
        <f t="shared" si="17"/>
        <v>0</v>
      </c>
      <c r="K31" s="52">
        <f t="shared" si="17"/>
        <v>0</v>
      </c>
      <c r="L31" s="52">
        <f t="shared" si="17"/>
        <v>0</v>
      </c>
      <c r="M31" s="52">
        <f t="shared" si="17"/>
        <v>0</v>
      </c>
      <c r="N31" s="28">
        <f t="shared" si="6"/>
        <v>0</v>
      </c>
      <c r="O31" s="29" t="str">
        <f t="shared" si="7"/>
        <v>-</v>
      </c>
      <c r="P31" s="28">
        <f t="shared" si="8"/>
        <v>0</v>
      </c>
      <c r="Q31" s="30" t="str">
        <f t="shared" si="9"/>
        <v>-</v>
      </c>
      <c r="R31" s="28">
        <f t="shared" si="10"/>
        <v>0</v>
      </c>
      <c r="S31" s="30" t="str">
        <f t="shared" si="2"/>
        <v>-</v>
      </c>
      <c r="T31" s="28">
        <f t="shared" si="11"/>
        <v>0</v>
      </c>
      <c r="U31" s="30" t="str">
        <f t="shared" si="3"/>
        <v>-</v>
      </c>
      <c r="V31" s="28">
        <f t="shared" si="12"/>
        <v>0</v>
      </c>
      <c r="W31" s="30" t="str">
        <f t="shared" si="4"/>
        <v>-</v>
      </c>
      <c r="X31" s="49" t="s">
        <v>25</v>
      </c>
    </row>
    <row r="32" spans="1:26" x14ac:dyDescent="0.25">
      <c r="A32" s="24" t="s">
        <v>38</v>
      </c>
      <c r="B32" s="25" t="s">
        <v>39</v>
      </c>
      <c r="C32" s="26" t="s">
        <v>24</v>
      </c>
      <c r="D32" s="52">
        <f t="shared" si="17"/>
        <v>637.75230258399995</v>
      </c>
      <c r="E32" s="52">
        <f t="shared" si="17"/>
        <v>0</v>
      </c>
      <c r="F32" s="52">
        <f t="shared" si="17"/>
        <v>0</v>
      </c>
      <c r="G32" s="52">
        <f t="shared" si="17"/>
        <v>4.1244033333333334</v>
      </c>
      <c r="H32" s="52">
        <f t="shared" si="17"/>
        <v>633.62789925066659</v>
      </c>
      <c r="I32" s="52">
        <f t="shared" si="17"/>
        <v>1469.60648438</v>
      </c>
      <c r="J32" s="52">
        <f t="shared" si="17"/>
        <v>999.58759440000017</v>
      </c>
      <c r="K32" s="52">
        <f t="shared" si="17"/>
        <v>0</v>
      </c>
      <c r="L32" s="52">
        <f t="shared" si="17"/>
        <v>53.942113500000005</v>
      </c>
      <c r="M32" s="52">
        <f t="shared" si="17"/>
        <v>416.07677647999975</v>
      </c>
      <c r="N32" s="28">
        <f t="shared" si="6"/>
        <v>831.85418179600003</v>
      </c>
      <c r="O32" s="29">
        <f t="shared" si="7"/>
        <v>1.3043530825769687</v>
      </c>
      <c r="P32" s="28">
        <f t="shared" si="8"/>
        <v>999.58759440000017</v>
      </c>
      <c r="Q32" s="30" t="str">
        <f t="shared" si="9"/>
        <v>-</v>
      </c>
      <c r="R32" s="28">
        <f t="shared" si="10"/>
        <v>0</v>
      </c>
      <c r="S32" s="30" t="str">
        <f t="shared" si="2"/>
        <v>-</v>
      </c>
      <c r="T32" s="28">
        <f t="shared" si="11"/>
        <v>49.817710166666672</v>
      </c>
      <c r="U32" s="30">
        <f t="shared" si="3"/>
        <v>1207.8767797523844</v>
      </c>
      <c r="V32" s="28">
        <f t="shared" si="12"/>
        <v>-217.55112277066684</v>
      </c>
      <c r="W32" s="30">
        <f t="shared" si="4"/>
        <v>-34.334208299215447</v>
      </c>
      <c r="X32" s="49" t="s">
        <v>25</v>
      </c>
    </row>
    <row r="33" spans="1:25" ht="31.5" x14ac:dyDescent="0.25">
      <c r="A33" s="24" t="s">
        <v>40</v>
      </c>
      <c r="B33" s="25" t="s">
        <v>41</v>
      </c>
      <c r="C33" s="26" t="s">
        <v>24</v>
      </c>
      <c r="D33" s="52">
        <v>0</v>
      </c>
      <c r="E33" s="52">
        <v>0</v>
      </c>
      <c r="F33" s="52">
        <v>0</v>
      </c>
      <c r="G33" s="52">
        <v>0</v>
      </c>
      <c r="H33" s="52">
        <v>0</v>
      </c>
      <c r="I33" s="52">
        <v>0</v>
      </c>
      <c r="J33" s="52">
        <v>0</v>
      </c>
      <c r="K33" s="52">
        <v>0</v>
      </c>
      <c r="L33" s="52">
        <v>0</v>
      </c>
      <c r="M33" s="52">
        <v>0</v>
      </c>
      <c r="N33" s="28">
        <f t="shared" si="6"/>
        <v>0</v>
      </c>
      <c r="O33" s="29" t="str">
        <f t="shared" si="7"/>
        <v>-</v>
      </c>
      <c r="P33" s="28">
        <f t="shared" si="8"/>
        <v>0</v>
      </c>
      <c r="Q33" s="30" t="str">
        <f t="shared" si="9"/>
        <v>-</v>
      </c>
      <c r="R33" s="28">
        <f t="shared" si="10"/>
        <v>0</v>
      </c>
      <c r="S33" s="30" t="str">
        <f t="shared" si="2"/>
        <v>-</v>
      </c>
      <c r="T33" s="28">
        <f t="shared" si="11"/>
        <v>0</v>
      </c>
      <c r="U33" s="30" t="str">
        <f t="shared" si="3"/>
        <v>-</v>
      </c>
      <c r="V33" s="28">
        <f t="shared" si="12"/>
        <v>0</v>
      </c>
      <c r="W33" s="30" t="str">
        <f t="shared" si="4"/>
        <v>-</v>
      </c>
      <c r="X33" s="49" t="s">
        <v>25</v>
      </c>
    </row>
    <row r="34" spans="1:25" x14ac:dyDescent="0.25">
      <c r="A34" s="24" t="s">
        <v>42</v>
      </c>
      <c r="B34" s="25" t="s">
        <v>43</v>
      </c>
      <c r="C34" s="26" t="s">
        <v>24</v>
      </c>
      <c r="D34" s="52">
        <v>0</v>
      </c>
      <c r="E34" s="52">
        <v>0</v>
      </c>
      <c r="F34" s="52">
        <v>0</v>
      </c>
      <c r="G34" s="52">
        <v>0</v>
      </c>
      <c r="H34" s="52">
        <v>0</v>
      </c>
      <c r="I34" s="52">
        <v>0</v>
      </c>
      <c r="J34" s="52">
        <v>0</v>
      </c>
      <c r="K34" s="52">
        <v>0</v>
      </c>
      <c r="L34" s="52">
        <v>0</v>
      </c>
      <c r="M34" s="52">
        <v>0</v>
      </c>
      <c r="N34" s="28">
        <f t="shared" si="6"/>
        <v>0</v>
      </c>
      <c r="O34" s="29" t="str">
        <f t="shared" si="7"/>
        <v>-</v>
      </c>
      <c r="P34" s="28">
        <f t="shared" si="8"/>
        <v>0</v>
      </c>
      <c r="Q34" s="30" t="str">
        <f t="shared" si="9"/>
        <v>-</v>
      </c>
      <c r="R34" s="28">
        <f t="shared" si="10"/>
        <v>0</v>
      </c>
      <c r="S34" s="30" t="str">
        <f t="shared" si="2"/>
        <v>-</v>
      </c>
      <c r="T34" s="28">
        <f t="shared" si="11"/>
        <v>0</v>
      </c>
      <c r="U34" s="30" t="str">
        <f t="shared" si="3"/>
        <v>-</v>
      </c>
      <c r="V34" s="28">
        <f t="shared" si="12"/>
        <v>0</v>
      </c>
      <c r="W34" s="30" t="str">
        <f t="shared" si="4"/>
        <v>-</v>
      </c>
      <c r="X34" s="49" t="s">
        <v>25</v>
      </c>
    </row>
    <row r="35" spans="1:25" x14ac:dyDescent="0.25">
      <c r="A35" s="24" t="s">
        <v>44</v>
      </c>
      <c r="B35" s="25" t="s">
        <v>45</v>
      </c>
      <c r="C35" s="26" t="s">
        <v>24</v>
      </c>
      <c r="D35" s="52">
        <v>0</v>
      </c>
      <c r="E35" s="52">
        <v>0</v>
      </c>
      <c r="F35" s="52">
        <v>0</v>
      </c>
      <c r="G35" s="52">
        <v>0</v>
      </c>
      <c r="H35" s="52">
        <v>0</v>
      </c>
      <c r="I35" s="52">
        <v>0</v>
      </c>
      <c r="J35" s="52">
        <v>0</v>
      </c>
      <c r="K35" s="52">
        <v>0</v>
      </c>
      <c r="L35" s="52">
        <v>0</v>
      </c>
      <c r="M35" s="52">
        <v>0</v>
      </c>
      <c r="N35" s="28">
        <f t="shared" si="6"/>
        <v>0</v>
      </c>
      <c r="O35" s="29" t="str">
        <f t="shared" si="7"/>
        <v>-</v>
      </c>
      <c r="P35" s="28">
        <f t="shared" si="8"/>
        <v>0</v>
      </c>
      <c r="Q35" s="30" t="str">
        <f t="shared" si="9"/>
        <v>-</v>
      </c>
      <c r="R35" s="28">
        <f t="shared" si="10"/>
        <v>0</v>
      </c>
      <c r="S35" s="30" t="str">
        <f t="shared" si="2"/>
        <v>-</v>
      </c>
      <c r="T35" s="28">
        <f t="shared" si="11"/>
        <v>0</v>
      </c>
      <c r="U35" s="30" t="str">
        <f t="shared" si="3"/>
        <v>-</v>
      </c>
      <c r="V35" s="28">
        <f t="shared" si="12"/>
        <v>0</v>
      </c>
      <c r="W35" s="30" t="str">
        <f t="shared" si="4"/>
        <v>-</v>
      </c>
      <c r="X35" s="49" t="s">
        <v>25</v>
      </c>
    </row>
    <row r="36" spans="1:25" x14ac:dyDescent="0.25">
      <c r="A36" s="24" t="s">
        <v>46</v>
      </c>
      <c r="B36" s="25" t="s">
        <v>47</v>
      </c>
      <c r="C36" s="26" t="s">
        <v>24</v>
      </c>
      <c r="D36" s="52">
        <v>0</v>
      </c>
      <c r="E36" s="52">
        <v>0</v>
      </c>
      <c r="F36" s="52">
        <v>0</v>
      </c>
      <c r="G36" s="52">
        <v>0</v>
      </c>
      <c r="H36" s="52">
        <v>0</v>
      </c>
      <c r="I36" s="52">
        <v>0</v>
      </c>
      <c r="J36" s="52">
        <v>0</v>
      </c>
      <c r="K36" s="52">
        <v>0</v>
      </c>
      <c r="L36" s="52">
        <v>0</v>
      </c>
      <c r="M36" s="52">
        <v>0</v>
      </c>
      <c r="N36" s="28">
        <f t="shared" si="6"/>
        <v>0</v>
      </c>
      <c r="O36" s="29" t="str">
        <f t="shared" si="7"/>
        <v>-</v>
      </c>
      <c r="P36" s="28">
        <f t="shared" si="8"/>
        <v>0</v>
      </c>
      <c r="Q36" s="30" t="str">
        <f t="shared" si="9"/>
        <v>-</v>
      </c>
      <c r="R36" s="28">
        <f t="shared" si="10"/>
        <v>0</v>
      </c>
      <c r="S36" s="30" t="str">
        <f t="shared" si="2"/>
        <v>-</v>
      </c>
      <c r="T36" s="28">
        <f t="shared" si="11"/>
        <v>0</v>
      </c>
      <c r="U36" s="30" t="str">
        <f t="shared" si="3"/>
        <v>-</v>
      </c>
      <c r="V36" s="28">
        <f t="shared" si="12"/>
        <v>0</v>
      </c>
      <c r="W36" s="30" t="str">
        <f t="shared" si="4"/>
        <v>-</v>
      </c>
      <c r="X36" s="49" t="s">
        <v>25</v>
      </c>
    </row>
    <row r="37" spans="1:25" ht="31.5" x14ac:dyDescent="0.25">
      <c r="A37" s="24" t="s">
        <v>48</v>
      </c>
      <c r="B37" s="25" t="s">
        <v>49</v>
      </c>
      <c r="C37" s="26" t="s">
        <v>24</v>
      </c>
      <c r="D37" s="52">
        <v>0</v>
      </c>
      <c r="E37" s="52">
        <v>0</v>
      </c>
      <c r="F37" s="52">
        <v>0</v>
      </c>
      <c r="G37" s="52">
        <v>0</v>
      </c>
      <c r="H37" s="52">
        <v>0</v>
      </c>
      <c r="I37" s="52">
        <v>0</v>
      </c>
      <c r="J37" s="52">
        <v>0</v>
      </c>
      <c r="K37" s="52">
        <v>0</v>
      </c>
      <c r="L37" s="52">
        <v>0</v>
      </c>
      <c r="M37" s="52">
        <v>0</v>
      </c>
      <c r="N37" s="28">
        <f t="shared" si="6"/>
        <v>0</v>
      </c>
      <c r="O37" s="29" t="str">
        <f t="shared" si="7"/>
        <v>-</v>
      </c>
      <c r="P37" s="28">
        <f t="shared" si="8"/>
        <v>0</v>
      </c>
      <c r="Q37" s="30" t="str">
        <f t="shared" si="9"/>
        <v>-</v>
      </c>
      <c r="R37" s="28">
        <f t="shared" si="10"/>
        <v>0</v>
      </c>
      <c r="S37" s="30" t="str">
        <f t="shared" si="2"/>
        <v>-</v>
      </c>
      <c r="T37" s="28">
        <f t="shared" si="11"/>
        <v>0</v>
      </c>
      <c r="U37" s="30" t="str">
        <f t="shared" si="3"/>
        <v>-</v>
      </c>
      <c r="V37" s="28">
        <f t="shared" si="12"/>
        <v>0</v>
      </c>
      <c r="W37" s="30" t="str">
        <f t="shared" si="4"/>
        <v>-</v>
      </c>
      <c r="X37" s="49" t="s">
        <v>25</v>
      </c>
    </row>
    <row r="38" spans="1:25" x14ac:dyDescent="0.25">
      <c r="A38" s="24" t="s">
        <v>50</v>
      </c>
      <c r="B38" s="25" t="s">
        <v>51</v>
      </c>
      <c r="C38" s="26" t="s">
        <v>24</v>
      </c>
      <c r="D38" s="52">
        <v>0</v>
      </c>
      <c r="E38" s="52">
        <v>0</v>
      </c>
      <c r="F38" s="52">
        <v>0</v>
      </c>
      <c r="G38" s="52">
        <v>0</v>
      </c>
      <c r="H38" s="52">
        <v>0</v>
      </c>
      <c r="I38" s="52">
        <v>0</v>
      </c>
      <c r="J38" s="52">
        <v>0</v>
      </c>
      <c r="K38" s="52">
        <v>0</v>
      </c>
      <c r="L38" s="52">
        <v>0</v>
      </c>
      <c r="M38" s="52">
        <v>0</v>
      </c>
      <c r="N38" s="28">
        <f t="shared" si="6"/>
        <v>0</v>
      </c>
      <c r="O38" s="29" t="str">
        <f t="shared" si="7"/>
        <v>-</v>
      </c>
      <c r="P38" s="28">
        <f t="shared" si="8"/>
        <v>0</v>
      </c>
      <c r="Q38" s="30" t="str">
        <f t="shared" si="9"/>
        <v>-</v>
      </c>
      <c r="R38" s="28">
        <f t="shared" si="10"/>
        <v>0</v>
      </c>
      <c r="S38" s="30" t="str">
        <f t="shared" si="2"/>
        <v>-</v>
      </c>
      <c r="T38" s="28">
        <f t="shared" si="11"/>
        <v>0</v>
      </c>
      <c r="U38" s="30" t="str">
        <f t="shared" si="3"/>
        <v>-</v>
      </c>
      <c r="V38" s="28">
        <f t="shared" si="12"/>
        <v>0</v>
      </c>
      <c r="W38" s="30" t="str">
        <f t="shared" si="4"/>
        <v>-</v>
      </c>
      <c r="X38" s="49" t="s">
        <v>25</v>
      </c>
    </row>
    <row r="39" spans="1:25" ht="31.5" x14ac:dyDescent="0.25">
      <c r="A39" s="24" t="s">
        <v>52</v>
      </c>
      <c r="B39" s="25" t="s">
        <v>37</v>
      </c>
      <c r="C39" s="26" t="s">
        <v>24</v>
      </c>
      <c r="D39" s="52">
        <v>0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28">
        <f t="shared" si="6"/>
        <v>0</v>
      </c>
      <c r="O39" s="29" t="str">
        <f t="shared" si="7"/>
        <v>-</v>
      </c>
      <c r="P39" s="28">
        <f t="shared" si="8"/>
        <v>0</v>
      </c>
      <c r="Q39" s="30" t="str">
        <f t="shared" si="9"/>
        <v>-</v>
      </c>
      <c r="R39" s="28">
        <f t="shared" si="10"/>
        <v>0</v>
      </c>
      <c r="S39" s="30" t="str">
        <f t="shared" si="2"/>
        <v>-</v>
      </c>
      <c r="T39" s="28">
        <f t="shared" si="11"/>
        <v>0</v>
      </c>
      <c r="U39" s="30" t="str">
        <f t="shared" si="3"/>
        <v>-</v>
      </c>
      <c r="V39" s="28">
        <f t="shared" si="12"/>
        <v>0</v>
      </c>
      <c r="W39" s="30" t="str">
        <f t="shared" si="4"/>
        <v>-</v>
      </c>
      <c r="X39" s="49" t="s">
        <v>25</v>
      </c>
    </row>
    <row r="40" spans="1:25" x14ac:dyDescent="0.25">
      <c r="A40" s="24" t="s">
        <v>53</v>
      </c>
      <c r="B40" s="25" t="s">
        <v>39</v>
      </c>
      <c r="C40" s="26" t="s">
        <v>24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0</v>
      </c>
      <c r="J40" s="52">
        <v>0</v>
      </c>
      <c r="K40" s="52">
        <v>0</v>
      </c>
      <c r="L40" s="52">
        <v>0</v>
      </c>
      <c r="M40" s="52">
        <v>0</v>
      </c>
      <c r="N40" s="28">
        <f t="shared" si="6"/>
        <v>0</v>
      </c>
      <c r="O40" s="29" t="str">
        <f t="shared" si="7"/>
        <v>-</v>
      </c>
      <c r="P40" s="28">
        <f t="shared" si="8"/>
        <v>0</v>
      </c>
      <c r="Q40" s="30" t="str">
        <f t="shared" si="9"/>
        <v>-</v>
      </c>
      <c r="R40" s="28">
        <f t="shared" si="10"/>
        <v>0</v>
      </c>
      <c r="S40" s="30" t="str">
        <f t="shared" si="2"/>
        <v>-</v>
      </c>
      <c r="T40" s="28">
        <f t="shared" si="11"/>
        <v>0</v>
      </c>
      <c r="U40" s="30" t="str">
        <f t="shared" si="3"/>
        <v>-</v>
      </c>
      <c r="V40" s="28">
        <f t="shared" si="12"/>
        <v>0</v>
      </c>
      <c r="W40" s="30" t="str">
        <f t="shared" si="4"/>
        <v>-</v>
      </c>
      <c r="X40" s="49" t="s">
        <v>25</v>
      </c>
    </row>
    <row r="41" spans="1:25" ht="47.25" x14ac:dyDescent="0.25">
      <c r="A41" s="24" t="s">
        <v>54</v>
      </c>
      <c r="B41" s="25" t="s">
        <v>55</v>
      </c>
      <c r="C41" s="26" t="s">
        <v>24</v>
      </c>
      <c r="D41" s="52">
        <f>D251</f>
        <v>55.087602082146496</v>
      </c>
      <c r="E41" s="52">
        <f t="shared" ref="E41:M42" si="18">E251</f>
        <v>0</v>
      </c>
      <c r="F41" s="52">
        <f t="shared" si="18"/>
        <v>0</v>
      </c>
      <c r="G41" s="52">
        <f t="shared" si="18"/>
        <v>45.906335068455412</v>
      </c>
      <c r="H41" s="52">
        <f t="shared" si="18"/>
        <v>9.1812670136910839</v>
      </c>
      <c r="I41" s="52">
        <f t="shared" si="18"/>
        <v>0</v>
      </c>
      <c r="J41" s="52">
        <f t="shared" si="18"/>
        <v>0</v>
      </c>
      <c r="K41" s="52">
        <f t="shared" si="18"/>
        <v>0</v>
      </c>
      <c r="L41" s="52">
        <f t="shared" si="18"/>
        <v>0</v>
      </c>
      <c r="M41" s="52">
        <f t="shared" si="18"/>
        <v>0</v>
      </c>
      <c r="N41" s="28">
        <f t="shared" si="6"/>
        <v>-55.087602082146496</v>
      </c>
      <c r="O41" s="29">
        <f t="shared" si="7"/>
        <v>-1</v>
      </c>
      <c r="P41" s="28">
        <f t="shared" si="8"/>
        <v>0</v>
      </c>
      <c r="Q41" s="30" t="str">
        <f t="shared" si="9"/>
        <v>-</v>
      </c>
      <c r="R41" s="28">
        <f t="shared" si="10"/>
        <v>0</v>
      </c>
      <c r="S41" s="30" t="str">
        <f t="shared" si="2"/>
        <v>-</v>
      </c>
      <c r="T41" s="28">
        <f t="shared" si="11"/>
        <v>-45.906335068455412</v>
      </c>
      <c r="U41" s="30">
        <f t="shared" si="3"/>
        <v>-100</v>
      </c>
      <c r="V41" s="28">
        <f t="shared" si="12"/>
        <v>-9.1812670136910839</v>
      </c>
      <c r="W41" s="30">
        <f t="shared" si="4"/>
        <v>-100</v>
      </c>
      <c r="X41" s="49" t="s">
        <v>25</v>
      </c>
    </row>
    <row r="42" spans="1:25" x14ac:dyDescent="0.25">
      <c r="A42" s="24" t="s">
        <v>56</v>
      </c>
      <c r="B42" s="25" t="s">
        <v>45</v>
      </c>
      <c r="C42" s="26" t="s">
        <v>24</v>
      </c>
      <c r="D42" s="52">
        <f>D252</f>
        <v>0</v>
      </c>
      <c r="E42" s="52">
        <f t="shared" si="18"/>
        <v>0</v>
      </c>
      <c r="F42" s="52">
        <f t="shared" si="18"/>
        <v>0</v>
      </c>
      <c r="G42" s="52">
        <f t="shared" si="18"/>
        <v>0</v>
      </c>
      <c r="H42" s="52">
        <f t="shared" si="18"/>
        <v>0</v>
      </c>
      <c r="I42" s="52">
        <f t="shared" si="18"/>
        <v>0</v>
      </c>
      <c r="J42" s="52">
        <f t="shared" si="18"/>
        <v>0</v>
      </c>
      <c r="K42" s="52">
        <f t="shared" si="18"/>
        <v>0</v>
      </c>
      <c r="L42" s="52">
        <f t="shared" si="18"/>
        <v>0</v>
      </c>
      <c r="M42" s="52">
        <f t="shared" si="18"/>
        <v>0</v>
      </c>
      <c r="N42" s="28">
        <f t="shared" si="6"/>
        <v>0</v>
      </c>
      <c r="O42" s="29" t="str">
        <f t="shared" si="7"/>
        <v>-</v>
      </c>
      <c r="P42" s="28">
        <f t="shared" si="8"/>
        <v>0</v>
      </c>
      <c r="Q42" s="30" t="str">
        <f t="shared" si="9"/>
        <v>-</v>
      </c>
      <c r="R42" s="28">
        <f t="shared" si="10"/>
        <v>0</v>
      </c>
      <c r="S42" s="30" t="str">
        <f t="shared" si="2"/>
        <v>-</v>
      </c>
      <c r="T42" s="28">
        <f t="shared" si="11"/>
        <v>0</v>
      </c>
      <c r="U42" s="30" t="str">
        <f t="shared" si="3"/>
        <v>-</v>
      </c>
      <c r="V42" s="28">
        <f t="shared" si="12"/>
        <v>0</v>
      </c>
      <c r="W42" s="30" t="str">
        <f t="shared" si="4"/>
        <v>-</v>
      </c>
      <c r="X42" s="49" t="s">
        <v>25</v>
      </c>
    </row>
    <row r="43" spans="1:25" x14ac:dyDescent="0.25">
      <c r="A43" s="24" t="s">
        <v>57</v>
      </c>
      <c r="B43" s="25" t="s">
        <v>58</v>
      </c>
      <c r="C43" s="26" t="s">
        <v>24</v>
      </c>
      <c r="D43" s="52">
        <f>D258</f>
        <v>0</v>
      </c>
      <c r="E43" s="52">
        <f t="shared" ref="E43:M43" si="19">E258</f>
        <v>0</v>
      </c>
      <c r="F43" s="52">
        <f t="shared" si="19"/>
        <v>0</v>
      </c>
      <c r="G43" s="52">
        <f t="shared" si="19"/>
        <v>0</v>
      </c>
      <c r="H43" s="52">
        <f t="shared" si="19"/>
        <v>0</v>
      </c>
      <c r="I43" s="52">
        <f t="shared" si="19"/>
        <v>0</v>
      </c>
      <c r="J43" s="52">
        <f t="shared" si="19"/>
        <v>0</v>
      </c>
      <c r="K43" s="52">
        <f t="shared" si="19"/>
        <v>0</v>
      </c>
      <c r="L43" s="52">
        <f t="shared" si="19"/>
        <v>0</v>
      </c>
      <c r="M43" s="52">
        <f t="shared" si="19"/>
        <v>0</v>
      </c>
      <c r="N43" s="28">
        <f t="shared" si="6"/>
        <v>0</v>
      </c>
      <c r="O43" s="29" t="str">
        <f t="shared" si="7"/>
        <v>-</v>
      </c>
      <c r="P43" s="28">
        <f t="shared" si="8"/>
        <v>0</v>
      </c>
      <c r="Q43" s="30" t="str">
        <f t="shared" si="9"/>
        <v>-</v>
      </c>
      <c r="R43" s="28">
        <f t="shared" si="10"/>
        <v>0</v>
      </c>
      <c r="S43" s="30" t="str">
        <f t="shared" si="2"/>
        <v>-</v>
      </c>
      <c r="T43" s="28">
        <f t="shared" si="11"/>
        <v>0</v>
      </c>
      <c r="U43" s="30" t="str">
        <f t="shared" si="3"/>
        <v>-</v>
      </c>
      <c r="V43" s="28">
        <f t="shared" si="12"/>
        <v>0</v>
      </c>
      <c r="W43" s="30" t="str">
        <f t="shared" si="4"/>
        <v>-</v>
      </c>
      <c r="X43" s="49" t="s">
        <v>25</v>
      </c>
    </row>
    <row r="44" spans="1:25" x14ac:dyDescent="0.25">
      <c r="A44" s="24" t="s">
        <v>59</v>
      </c>
      <c r="B44" s="25" t="s">
        <v>60</v>
      </c>
      <c r="C44" s="26" t="s">
        <v>24</v>
      </c>
      <c r="D44" s="52">
        <f>D265</f>
        <v>0</v>
      </c>
      <c r="E44" s="52">
        <f t="shared" ref="E44:M44" si="20">E265</f>
        <v>0</v>
      </c>
      <c r="F44" s="52">
        <f t="shared" si="20"/>
        <v>0</v>
      </c>
      <c r="G44" s="52">
        <f t="shared" si="20"/>
        <v>0</v>
      </c>
      <c r="H44" s="52">
        <f t="shared" si="20"/>
        <v>0</v>
      </c>
      <c r="I44" s="52">
        <f t="shared" si="20"/>
        <v>0</v>
      </c>
      <c r="J44" s="52">
        <f t="shared" si="20"/>
        <v>0</v>
      </c>
      <c r="K44" s="52">
        <f t="shared" si="20"/>
        <v>0</v>
      </c>
      <c r="L44" s="52">
        <f t="shared" si="20"/>
        <v>0</v>
      </c>
      <c r="M44" s="52">
        <f t="shared" si="20"/>
        <v>0</v>
      </c>
      <c r="N44" s="28">
        <f t="shared" si="6"/>
        <v>0</v>
      </c>
      <c r="O44" s="29" t="str">
        <f t="shared" si="7"/>
        <v>-</v>
      </c>
      <c r="P44" s="28">
        <f t="shared" si="8"/>
        <v>0</v>
      </c>
      <c r="Q44" s="30" t="str">
        <f t="shared" si="9"/>
        <v>-</v>
      </c>
      <c r="R44" s="28">
        <f t="shared" si="10"/>
        <v>0</v>
      </c>
      <c r="S44" s="30" t="str">
        <f t="shared" si="2"/>
        <v>-</v>
      </c>
      <c r="T44" s="28">
        <f t="shared" si="11"/>
        <v>0</v>
      </c>
      <c r="U44" s="30" t="str">
        <f t="shared" si="3"/>
        <v>-</v>
      </c>
      <c r="V44" s="28">
        <f t="shared" si="12"/>
        <v>0</v>
      </c>
      <c r="W44" s="30" t="str">
        <f t="shared" si="4"/>
        <v>-</v>
      </c>
      <c r="X44" s="49" t="s">
        <v>25</v>
      </c>
    </row>
    <row r="45" spans="1:25" ht="31.5" x14ac:dyDescent="0.25">
      <c r="A45" s="24" t="s">
        <v>61</v>
      </c>
      <c r="B45" s="25" t="s">
        <v>37</v>
      </c>
      <c r="C45" s="26" t="s">
        <v>24</v>
      </c>
      <c r="D45" s="52">
        <f>D272</f>
        <v>0</v>
      </c>
      <c r="E45" s="52">
        <f t="shared" ref="E45:M46" si="21">E272</f>
        <v>0</v>
      </c>
      <c r="F45" s="52">
        <f t="shared" si="21"/>
        <v>0</v>
      </c>
      <c r="G45" s="52">
        <f t="shared" si="21"/>
        <v>0</v>
      </c>
      <c r="H45" s="52">
        <f t="shared" si="21"/>
        <v>0</v>
      </c>
      <c r="I45" s="52">
        <f t="shared" si="21"/>
        <v>0</v>
      </c>
      <c r="J45" s="52">
        <f t="shared" si="21"/>
        <v>0</v>
      </c>
      <c r="K45" s="52">
        <f t="shared" si="21"/>
        <v>0</v>
      </c>
      <c r="L45" s="52">
        <f t="shared" si="21"/>
        <v>0</v>
      </c>
      <c r="M45" s="52">
        <f t="shared" si="21"/>
        <v>0</v>
      </c>
      <c r="N45" s="28">
        <f t="shared" si="6"/>
        <v>0</v>
      </c>
      <c r="O45" s="29" t="str">
        <f t="shared" si="7"/>
        <v>-</v>
      </c>
      <c r="P45" s="28">
        <f t="shared" si="8"/>
        <v>0</v>
      </c>
      <c r="Q45" s="30" t="str">
        <f t="shared" si="9"/>
        <v>-</v>
      </c>
      <c r="R45" s="28">
        <f t="shared" si="10"/>
        <v>0</v>
      </c>
      <c r="S45" s="30" t="str">
        <f t="shared" si="2"/>
        <v>-</v>
      </c>
      <c r="T45" s="28">
        <f t="shared" si="11"/>
        <v>0</v>
      </c>
      <c r="U45" s="30" t="str">
        <f t="shared" si="3"/>
        <v>-</v>
      </c>
      <c r="V45" s="28">
        <f t="shared" si="12"/>
        <v>0</v>
      </c>
      <c r="W45" s="30" t="str">
        <f t="shared" si="4"/>
        <v>-</v>
      </c>
      <c r="X45" s="49" t="s">
        <v>25</v>
      </c>
    </row>
    <row r="46" spans="1:25" x14ac:dyDescent="0.25">
      <c r="A46" s="24" t="s">
        <v>62</v>
      </c>
      <c r="B46" s="25" t="s">
        <v>39</v>
      </c>
      <c r="C46" s="26" t="s">
        <v>24</v>
      </c>
      <c r="D46" s="52">
        <f>D273</f>
        <v>55.087602082146496</v>
      </c>
      <c r="E46" s="52">
        <f t="shared" si="21"/>
        <v>0</v>
      </c>
      <c r="F46" s="52">
        <f t="shared" si="21"/>
        <v>0</v>
      </c>
      <c r="G46" s="52">
        <f t="shared" si="21"/>
        <v>45.906335068455412</v>
      </c>
      <c r="H46" s="52">
        <f t="shared" si="21"/>
        <v>9.1812670136910839</v>
      </c>
      <c r="I46" s="52">
        <f t="shared" si="21"/>
        <v>0</v>
      </c>
      <c r="J46" s="52">
        <f t="shared" si="21"/>
        <v>0</v>
      </c>
      <c r="K46" s="52">
        <f t="shared" si="21"/>
        <v>0</v>
      </c>
      <c r="L46" s="52">
        <f t="shared" si="21"/>
        <v>0</v>
      </c>
      <c r="M46" s="52">
        <f t="shared" si="21"/>
        <v>0</v>
      </c>
      <c r="N46" s="28">
        <f t="shared" si="6"/>
        <v>-55.087602082146496</v>
      </c>
      <c r="O46" s="29">
        <f t="shared" si="7"/>
        <v>-1</v>
      </c>
      <c r="P46" s="28">
        <f t="shared" si="8"/>
        <v>0</v>
      </c>
      <c r="Q46" s="30" t="str">
        <f t="shared" si="9"/>
        <v>-</v>
      </c>
      <c r="R46" s="28">
        <f t="shared" si="10"/>
        <v>0</v>
      </c>
      <c r="S46" s="30" t="str">
        <f t="shared" si="2"/>
        <v>-</v>
      </c>
      <c r="T46" s="28">
        <f t="shared" si="11"/>
        <v>-45.906335068455412</v>
      </c>
      <c r="U46" s="30">
        <f t="shared" si="3"/>
        <v>-100</v>
      </c>
      <c r="V46" s="28">
        <f t="shared" si="12"/>
        <v>-9.1812670136910839</v>
      </c>
      <c r="W46" s="30">
        <f t="shared" si="4"/>
        <v>-100</v>
      </c>
      <c r="X46" s="49" t="s">
        <v>25</v>
      </c>
    </row>
    <row r="47" spans="1:25" x14ac:dyDescent="0.25">
      <c r="A47" s="24" t="s">
        <v>63</v>
      </c>
      <c r="B47" s="25" t="s">
        <v>64</v>
      </c>
      <c r="C47" s="26" t="s">
        <v>24</v>
      </c>
      <c r="D47" s="52">
        <v>0</v>
      </c>
      <c r="E47" s="52">
        <v>0</v>
      </c>
      <c r="F47" s="52">
        <v>0</v>
      </c>
      <c r="G47" s="52">
        <v>0</v>
      </c>
      <c r="H47" s="52">
        <v>0</v>
      </c>
      <c r="I47" s="52">
        <v>0</v>
      </c>
      <c r="J47" s="52">
        <v>0</v>
      </c>
      <c r="K47" s="52">
        <v>0</v>
      </c>
      <c r="L47" s="52">
        <v>0</v>
      </c>
      <c r="M47" s="52">
        <v>0</v>
      </c>
      <c r="N47" s="28">
        <f t="shared" si="6"/>
        <v>0</v>
      </c>
      <c r="O47" s="29" t="str">
        <f t="shared" si="7"/>
        <v>-</v>
      </c>
      <c r="P47" s="28">
        <f t="shared" si="8"/>
        <v>0</v>
      </c>
      <c r="Q47" s="30" t="str">
        <f t="shared" si="9"/>
        <v>-</v>
      </c>
      <c r="R47" s="28">
        <f t="shared" si="10"/>
        <v>0</v>
      </c>
      <c r="S47" s="30" t="str">
        <f t="shared" si="2"/>
        <v>-</v>
      </c>
      <c r="T47" s="28">
        <f t="shared" si="11"/>
        <v>0</v>
      </c>
      <c r="U47" s="30" t="str">
        <f t="shared" si="3"/>
        <v>-</v>
      </c>
      <c r="V47" s="28">
        <f t="shared" si="12"/>
        <v>0</v>
      </c>
      <c r="W47" s="30" t="str">
        <f t="shared" si="4"/>
        <v>-</v>
      </c>
      <c r="X47" s="49" t="s">
        <v>25</v>
      </c>
    </row>
    <row r="48" spans="1:25" x14ac:dyDescent="0.25">
      <c r="A48" s="24" t="s">
        <v>65</v>
      </c>
      <c r="B48" s="25" t="s">
        <v>66</v>
      </c>
      <c r="C48" s="26" t="s">
        <v>24</v>
      </c>
      <c r="D48" s="52">
        <f t="shared" ref="D48:M48" si="22">SUM(D49,D212,D251,D277)</f>
        <v>2337.4388305802981</v>
      </c>
      <c r="E48" s="52">
        <f t="shared" si="22"/>
        <v>0</v>
      </c>
      <c r="F48" s="52">
        <f t="shared" si="22"/>
        <v>0</v>
      </c>
      <c r="G48" s="52">
        <f t="shared" si="22"/>
        <v>183.95823933008319</v>
      </c>
      <c r="H48" s="52">
        <f t="shared" si="22"/>
        <v>2153.4805912502147</v>
      </c>
      <c r="I48" s="52">
        <f t="shared" si="22"/>
        <v>2365.78349127</v>
      </c>
      <c r="J48" s="52">
        <f t="shared" si="22"/>
        <v>999.58759440000017</v>
      </c>
      <c r="K48" s="52">
        <f t="shared" si="22"/>
        <v>0</v>
      </c>
      <c r="L48" s="52">
        <f t="shared" si="22"/>
        <v>199.96046895000003</v>
      </c>
      <c r="M48" s="52">
        <f t="shared" si="22"/>
        <v>1166.2354279199999</v>
      </c>
      <c r="N48" s="28">
        <f t="shared" si="6"/>
        <v>28.344660689701868</v>
      </c>
      <c r="O48" s="29">
        <f t="shared" si="7"/>
        <v>1.2126375380982678E-2</v>
      </c>
      <c r="P48" s="28">
        <f t="shared" si="8"/>
        <v>999.58759440000017</v>
      </c>
      <c r="Q48" s="30" t="str">
        <f t="shared" si="9"/>
        <v>-</v>
      </c>
      <c r="R48" s="28">
        <f t="shared" si="10"/>
        <v>0</v>
      </c>
      <c r="S48" s="30" t="str">
        <f t="shared" si="2"/>
        <v>-</v>
      </c>
      <c r="T48" s="28">
        <f t="shared" si="11"/>
        <v>16.002229619916847</v>
      </c>
      <c r="U48" s="30">
        <f t="shared" si="3"/>
        <v>8.6988382136031657</v>
      </c>
      <c r="V48" s="28">
        <f t="shared" si="12"/>
        <v>-987.24516333021484</v>
      </c>
      <c r="W48" s="30">
        <f t="shared" si="4"/>
        <v>-45.844163506347854</v>
      </c>
      <c r="X48" s="49" t="s">
        <v>25</v>
      </c>
      <c r="Y48" s="12"/>
    </row>
    <row r="49" spans="1:25" ht="31.5" x14ac:dyDescent="0.25">
      <c r="A49" s="24" t="s">
        <v>67</v>
      </c>
      <c r="B49" s="25" t="s">
        <v>68</v>
      </c>
      <c r="C49" s="26" t="s">
        <v>24</v>
      </c>
      <c r="D49" s="52">
        <f t="shared" ref="D49:M49" si="23">D50+D87+D106+D109+D126+D127</f>
        <v>2282.3512284981516</v>
      </c>
      <c r="E49" s="52">
        <f t="shared" si="23"/>
        <v>0</v>
      </c>
      <c r="F49" s="52">
        <f t="shared" si="23"/>
        <v>0</v>
      </c>
      <c r="G49" s="52">
        <f t="shared" si="23"/>
        <v>138.05190426162778</v>
      </c>
      <c r="H49" s="52">
        <f t="shared" si="23"/>
        <v>2144.2993242365237</v>
      </c>
      <c r="I49" s="52">
        <f t="shared" si="23"/>
        <v>2365.78349127</v>
      </c>
      <c r="J49" s="52">
        <f t="shared" si="23"/>
        <v>999.58759440000017</v>
      </c>
      <c r="K49" s="52">
        <f t="shared" si="23"/>
        <v>0</v>
      </c>
      <c r="L49" s="52">
        <f t="shared" si="23"/>
        <v>199.96046895000003</v>
      </c>
      <c r="M49" s="52">
        <f t="shared" si="23"/>
        <v>1166.2354279199999</v>
      </c>
      <c r="N49" s="28">
        <f t="shared" si="6"/>
        <v>83.4322627718484</v>
      </c>
      <c r="O49" s="29">
        <f t="shared" si="7"/>
        <v>3.655540029513734E-2</v>
      </c>
      <c r="P49" s="28">
        <f t="shared" si="8"/>
        <v>999.58759440000017</v>
      </c>
      <c r="Q49" s="30" t="str">
        <f t="shared" si="9"/>
        <v>-</v>
      </c>
      <c r="R49" s="28">
        <f t="shared" si="10"/>
        <v>0</v>
      </c>
      <c r="S49" s="30" t="str">
        <f t="shared" si="2"/>
        <v>-</v>
      </c>
      <c r="T49" s="28">
        <f t="shared" si="11"/>
        <v>61.908564688372252</v>
      </c>
      <c r="U49" s="30">
        <f t="shared" si="3"/>
        <v>44.844411976416353</v>
      </c>
      <c r="V49" s="28">
        <f t="shared" si="12"/>
        <v>-978.06389631652382</v>
      </c>
      <c r="W49" s="30">
        <f t="shared" si="4"/>
        <v>-45.612283941038072</v>
      </c>
      <c r="X49" s="49" t="s">
        <v>25</v>
      </c>
      <c r="Y49" s="12"/>
    </row>
    <row r="50" spans="1:25" x14ac:dyDescent="0.25">
      <c r="A50" s="24" t="s">
        <v>69</v>
      </c>
      <c r="B50" s="25" t="s">
        <v>70</v>
      </c>
      <c r="C50" s="26" t="s">
        <v>24</v>
      </c>
      <c r="D50" s="52">
        <f t="shared" ref="D50:M50" si="24">D51+D64+D67+D76</f>
        <v>272.76850955538174</v>
      </c>
      <c r="E50" s="52">
        <f t="shared" si="24"/>
        <v>0</v>
      </c>
      <c r="F50" s="52">
        <f t="shared" si="24"/>
        <v>0</v>
      </c>
      <c r="G50" s="52">
        <f t="shared" si="24"/>
        <v>32.45649440329445</v>
      </c>
      <c r="H50" s="52">
        <f t="shared" si="24"/>
        <v>240.3120151520873</v>
      </c>
      <c r="I50" s="52">
        <f t="shared" si="24"/>
        <v>82.910355600000017</v>
      </c>
      <c r="J50" s="52">
        <f t="shared" si="24"/>
        <v>0</v>
      </c>
      <c r="K50" s="52">
        <f t="shared" si="24"/>
        <v>0</v>
      </c>
      <c r="L50" s="52">
        <f t="shared" si="24"/>
        <v>9.0699943083333334</v>
      </c>
      <c r="M50" s="52">
        <f t="shared" si="24"/>
        <v>73.840361291666682</v>
      </c>
      <c r="N50" s="28">
        <f t="shared" si="6"/>
        <v>-189.85815395538174</v>
      </c>
      <c r="O50" s="29">
        <f t="shared" si="7"/>
        <v>-0.69604132186979506</v>
      </c>
      <c r="P50" s="28">
        <f t="shared" si="8"/>
        <v>0</v>
      </c>
      <c r="Q50" s="30" t="str">
        <f t="shared" si="9"/>
        <v>-</v>
      </c>
      <c r="R50" s="28">
        <f t="shared" si="10"/>
        <v>0</v>
      </c>
      <c r="S50" s="30" t="str">
        <f t="shared" si="2"/>
        <v>-</v>
      </c>
      <c r="T50" s="28">
        <f t="shared" si="11"/>
        <v>-23.386500094961114</v>
      </c>
      <c r="U50" s="30">
        <f t="shared" si="3"/>
        <v>-72.054916973988725</v>
      </c>
      <c r="V50" s="28">
        <f t="shared" si="12"/>
        <v>-166.47165386042062</v>
      </c>
      <c r="W50" s="30">
        <f t="shared" si="4"/>
        <v>-69.27312966647338</v>
      </c>
      <c r="X50" s="49" t="s">
        <v>25</v>
      </c>
      <c r="Y50" s="12"/>
    </row>
    <row r="51" spans="1:25" ht="31.5" x14ac:dyDescent="0.25">
      <c r="A51" s="24" t="s">
        <v>71</v>
      </c>
      <c r="B51" s="25" t="s">
        <v>72</v>
      </c>
      <c r="C51" s="26" t="s">
        <v>24</v>
      </c>
      <c r="D51" s="52">
        <f>SUM(D52,D53,D54)</f>
        <v>272.52496801833558</v>
      </c>
      <c r="E51" s="52">
        <f t="shared" ref="E51:M51" si="25">SUM(E52,E53,E54)</f>
        <v>0</v>
      </c>
      <c r="F51" s="52">
        <f t="shared" si="25"/>
        <v>0</v>
      </c>
      <c r="G51" s="52">
        <f t="shared" si="25"/>
        <v>32.362691379848229</v>
      </c>
      <c r="H51" s="52">
        <f t="shared" si="25"/>
        <v>240.16227663848733</v>
      </c>
      <c r="I51" s="52">
        <f t="shared" si="25"/>
        <v>81.904999190000012</v>
      </c>
      <c r="J51" s="52">
        <f t="shared" si="25"/>
        <v>0</v>
      </c>
      <c r="K51" s="52">
        <f t="shared" si="25"/>
        <v>0</v>
      </c>
      <c r="L51" s="52">
        <f t="shared" si="25"/>
        <v>8.3078648000000008</v>
      </c>
      <c r="M51" s="52">
        <f t="shared" si="25"/>
        <v>73.597134390000008</v>
      </c>
      <c r="N51" s="28">
        <f t="shared" si="6"/>
        <v>-190.61996882833557</v>
      </c>
      <c r="O51" s="29">
        <f t="shared" si="7"/>
        <v>-0.69945873295363747</v>
      </c>
      <c r="P51" s="28">
        <f t="shared" si="8"/>
        <v>0</v>
      </c>
      <c r="Q51" s="30" t="str">
        <f t="shared" si="9"/>
        <v>-</v>
      </c>
      <c r="R51" s="28">
        <f t="shared" si="10"/>
        <v>0</v>
      </c>
      <c r="S51" s="30" t="str">
        <f t="shared" si="2"/>
        <v>-</v>
      </c>
      <c r="T51" s="28">
        <f t="shared" si="11"/>
        <v>-24.054826579848228</v>
      </c>
      <c r="U51" s="30">
        <f t="shared" si="3"/>
        <v>-74.328881666581097</v>
      </c>
      <c r="V51" s="28">
        <f t="shared" si="12"/>
        <v>-166.56514224848732</v>
      </c>
      <c r="W51" s="30">
        <f t="shared" si="4"/>
        <v>-69.355247868180115</v>
      </c>
      <c r="X51" s="49" t="s">
        <v>25</v>
      </c>
      <c r="Y51" s="12"/>
    </row>
    <row r="52" spans="1:25" ht="59.25" customHeight="1" x14ac:dyDescent="0.25">
      <c r="A52" s="24" t="s">
        <v>257</v>
      </c>
      <c r="B52" s="25" t="s">
        <v>258</v>
      </c>
      <c r="C52" s="26" t="s">
        <v>257</v>
      </c>
      <c r="D52" s="27">
        <f>IF(E52="нд","нд",E52+F52+G52+H52)</f>
        <v>31.112476448750673</v>
      </c>
      <c r="E52" s="27">
        <v>0</v>
      </c>
      <c r="F52" s="27">
        <v>0</v>
      </c>
      <c r="G52" s="27">
        <v>25.927063707292227</v>
      </c>
      <c r="H52" s="27">
        <v>5.1854127414584461</v>
      </c>
      <c r="I52" s="27">
        <f>J52+K52+L52+M52</f>
        <v>9.1880877600000002</v>
      </c>
      <c r="J52" s="27">
        <v>0</v>
      </c>
      <c r="K52" s="27">
        <v>0</v>
      </c>
      <c r="L52" s="27">
        <v>7.6567398000000004</v>
      </c>
      <c r="M52" s="27">
        <v>1.5313479599999997</v>
      </c>
      <c r="N52" s="28">
        <f>IF(D52="нд","нд",I52-D52)</f>
        <v>-21.924388688750675</v>
      </c>
      <c r="O52" s="29">
        <f>IF($D52="нд","нд",IF(D52=0,"-",N52/D52))</f>
        <v>-0.70468156801549153</v>
      </c>
      <c r="P52" s="28">
        <f>IF(E52="нд","нд",J52-E52)</f>
        <v>0</v>
      </c>
      <c r="Q52" s="30" t="str">
        <f t="shared" si="9"/>
        <v>-</v>
      </c>
      <c r="R52" s="28">
        <f t="shared" si="10"/>
        <v>0</v>
      </c>
      <c r="S52" s="30" t="str">
        <f t="shared" si="2"/>
        <v>-</v>
      </c>
      <c r="T52" s="28">
        <f t="shared" si="11"/>
        <v>-18.270323907292227</v>
      </c>
      <c r="U52" s="30">
        <f t="shared" si="3"/>
        <v>-70.468156801549142</v>
      </c>
      <c r="V52" s="28">
        <f>IF(H52="нд","нд",M52-H52)</f>
        <v>-3.6540647814584464</v>
      </c>
      <c r="W52" s="30">
        <f t="shared" si="4"/>
        <v>-70.468156801549156</v>
      </c>
      <c r="X52" s="31" t="s">
        <v>279</v>
      </c>
      <c r="Y52" s="12"/>
    </row>
    <row r="53" spans="1:25" ht="75.75" customHeight="1" x14ac:dyDescent="0.25">
      <c r="A53" s="24" t="s">
        <v>259</v>
      </c>
      <c r="B53" s="25" t="s">
        <v>260</v>
      </c>
      <c r="C53" s="26" t="s">
        <v>259</v>
      </c>
      <c r="D53" s="27">
        <f>IF(E53="нд","нд",E53+F53+G53+H53)</f>
        <v>7.7227532070671989</v>
      </c>
      <c r="E53" s="27">
        <v>0</v>
      </c>
      <c r="F53" s="27">
        <v>0</v>
      </c>
      <c r="G53" s="27">
        <v>6.4356276725559995</v>
      </c>
      <c r="H53" s="27">
        <v>1.2871255345111994</v>
      </c>
      <c r="I53" s="27">
        <f>J53+K53+L53+M53</f>
        <v>0.78134999999999999</v>
      </c>
      <c r="J53" s="27">
        <v>0</v>
      </c>
      <c r="K53" s="27">
        <v>0</v>
      </c>
      <c r="L53" s="27">
        <v>0.65112500000000006</v>
      </c>
      <c r="M53" s="27">
        <v>0.13022499999999992</v>
      </c>
      <c r="N53" s="28">
        <f>IF(D53="нд","нд",I53-D53)</f>
        <v>-6.9414032070671992</v>
      </c>
      <c r="O53" s="29">
        <f>IF($D53="нд","нд",IF(D53=0,"-",N53/D53))</f>
        <v>-0.89882494247194444</v>
      </c>
      <c r="P53" s="28">
        <f>IF(E53="нд","нд",J53-E53)</f>
        <v>0</v>
      </c>
      <c r="Q53" s="30" t="str">
        <f>IF($D53="нд","нд",IF(E53=0,"-",P53/E53*100))</f>
        <v>-</v>
      </c>
      <c r="R53" s="28">
        <f>IF(F53="нд","нд",K53-F53)</f>
        <v>0</v>
      </c>
      <c r="S53" s="30" t="str">
        <f>IF($D53="нд","нд",IF(F53=0,"-",R53/F53*100))</f>
        <v>-</v>
      </c>
      <c r="T53" s="28">
        <f>IF(G53="нд","нд",L53-G53)</f>
        <v>-5.7845026725559991</v>
      </c>
      <c r="U53" s="30">
        <f>IF($D53="нд","нд",IF(G53=0,"-",T53/G53*100))</f>
        <v>-89.88249424719443</v>
      </c>
      <c r="V53" s="28">
        <f>IF(H53="нд","нд",M53-H53)</f>
        <v>-1.1569005345111996</v>
      </c>
      <c r="W53" s="30">
        <f>IF($D53="нд","нд",IF(H53=0,"-",V53/H53*100))</f>
        <v>-89.882494247194444</v>
      </c>
      <c r="X53" s="31" t="s">
        <v>280</v>
      </c>
      <c r="Y53" s="12"/>
    </row>
    <row r="54" spans="1:25" ht="27" customHeight="1" x14ac:dyDescent="0.25">
      <c r="A54" s="24" t="s">
        <v>73</v>
      </c>
      <c r="B54" s="49" t="s">
        <v>74</v>
      </c>
      <c r="C54" s="26" t="s">
        <v>24</v>
      </c>
      <c r="D54" s="52">
        <f>SUM(D55:D63)</f>
        <v>233.68973836251769</v>
      </c>
      <c r="E54" s="52">
        <f t="shared" ref="E54:M54" si="26">SUM(E55:E63)</f>
        <v>0</v>
      </c>
      <c r="F54" s="52">
        <f t="shared" si="26"/>
        <v>0</v>
      </c>
      <c r="G54" s="52">
        <f t="shared" si="26"/>
        <v>0</v>
      </c>
      <c r="H54" s="52">
        <f t="shared" si="26"/>
        <v>233.68973836251769</v>
      </c>
      <c r="I54" s="52">
        <f t="shared" si="26"/>
        <v>71.935561430000007</v>
      </c>
      <c r="J54" s="52">
        <f t="shared" si="26"/>
        <v>0</v>
      </c>
      <c r="K54" s="52">
        <f t="shared" si="26"/>
        <v>0</v>
      </c>
      <c r="L54" s="52">
        <f t="shared" si="26"/>
        <v>0</v>
      </c>
      <c r="M54" s="52">
        <f t="shared" si="26"/>
        <v>71.935561430000007</v>
      </c>
      <c r="N54" s="52">
        <f>IF(D54="нд","нд",I54-D54)</f>
        <v>-161.75417693251768</v>
      </c>
      <c r="O54" s="29">
        <f t="shared" si="7"/>
        <v>-0.6921749241791354</v>
      </c>
      <c r="P54" s="28">
        <f>IF(E54="нд","нд",J54-E54)</f>
        <v>0</v>
      </c>
      <c r="Q54" s="30" t="str">
        <f t="shared" si="9"/>
        <v>-</v>
      </c>
      <c r="R54" s="28">
        <f t="shared" si="10"/>
        <v>0</v>
      </c>
      <c r="S54" s="30" t="str">
        <f t="shared" si="2"/>
        <v>-</v>
      </c>
      <c r="T54" s="28">
        <f>IF(G54="нд","нд",L54-G54)</f>
        <v>0</v>
      </c>
      <c r="U54" s="30" t="str">
        <f>IF($D54="нд","нд",IF(G54=0,"-",T54/G54*100))</f>
        <v>-</v>
      </c>
      <c r="V54" s="28">
        <f t="shared" ref="V54:V97" si="27">IF(H54="нд","нд",M54-H54)</f>
        <v>-161.75417693251768</v>
      </c>
      <c r="W54" s="30">
        <f t="shared" si="4"/>
        <v>-69.217492417913533</v>
      </c>
      <c r="X54" s="49" t="s">
        <v>25</v>
      </c>
      <c r="Y54" s="12"/>
    </row>
    <row r="55" spans="1:25" ht="27" customHeight="1" x14ac:dyDescent="0.25">
      <c r="A55" s="24" t="s">
        <v>73</v>
      </c>
      <c r="B55" s="25" t="s">
        <v>261</v>
      </c>
      <c r="C55" s="26" t="s">
        <v>262</v>
      </c>
      <c r="D55" s="27">
        <f t="shared" ref="D55:D63" si="28">IF(E55="нд","нд",E55+F55+G55+H55)</f>
        <v>93.909740540000001</v>
      </c>
      <c r="E55" s="27">
        <v>0</v>
      </c>
      <c r="F55" s="27">
        <v>0</v>
      </c>
      <c r="G55" s="27">
        <v>0</v>
      </c>
      <c r="H55" s="27">
        <v>93.909740540000001</v>
      </c>
      <c r="I55" s="27">
        <f t="shared" ref="I55:I63" si="29">J55+K55+L55+M55</f>
        <v>0</v>
      </c>
      <c r="J55" s="27">
        <v>0</v>
      </c>
      <c r="K55" s="27">
        <v>0</v>
      </c>
      <c r="L55" s="27">
        <v>0</v>
      </c>
      <c r="M55" s="27">
        <v>0</v>
      </c>
      <c r="N55" s="28">
        <f t="shared" ref="N55:N97" si="30">IF(D55="нд","нд",I55-D55)</f>
        <v>-93.909740540000001</v>
      </c>
      <c r="O55" s="29">
        <f t="shared" si="7"/>
        <v>-1</v>
      </c>
      <c r="P55" s="28">
        <f t="shared" ref="P55:P97" si="31">IF(E55="нд","нд",J55-E55)</f>
        <v>0</v>
      </c>
      <c r="Q55" s="30" t="str">
        <f t="shared" si="9"/>
        <v>-</v>
      </c>
      <c r="R55" s="28">
        <f t="shared" si="10"/>
        <v>0</v>
      </c>
      <c r="S55" s="30" t="str">
        <f t="shared" si="2"/>
        <v>-</v>
      </c>
      <c r="T55" s="28">
        <f t="shared" ref="T55" si="32">IF(G55="нд","нд",L55-G55)</f>
        <v>0</v>
      </c>
      <c r="U55" s="30" t="str">
        <f t="shared" ref="U55" si="33">IF($D55="нд","нд",IF(G55=0,"-",T55/G55*100))</f>
        <v>-</v>
      </c>
      <c r="V55" s="28">
        <f t="shared" si="27"/>
        <v>-93.909740540000001</v>
      </c>
      <c r="W55" s="30">
        <f t="shared" si="4"/>
        <v>-100</v>
      </c>
      <c r="X55" s="31" t="s">
        <v>281</v>
      </c>
      <c r="Y55" s="12"/>
    </row>
    <row r="56" spans="1:25" ht="27" customHeight="1" x14ac:dyDescent="0.25">
      <c r="A56" s="24" t="s">
        <v>73</v>
      </c>
      <c r="B56" s="25" t="s">
        <v>263</v>
      </c>
      <c r="C56" s="26" t="s">
        <v>264</v>
      </c>
      <c r="D56" s="27">
        <f t="shared" si="28"/>
        <v>2.6804050512377038</v>
      </c>
      <c r="E56" s="27">
        <v>0</v>
      </c>
      <c r="F56" s="27">
        <v>0</v>
      </c>
      <c r="G56" s="27">
        <v>0</v>
      </c>
      <c r="H56" s="27">
        <v>2.6804050512377038</v>
      </c>
      <c r="I56" s="27">
        <f t="shared" si="29"/>
        <v>2.30441538</v>
      </c>
      <c r="J56" s="27">
        <v>0</v>
      </c>
      <c r="K56" s="27">
        <v>0</v>
      </c>
      <c r="L56" s="27">
        <v>0</v>
      </c>
      <c r="M56" s="27">
        <v>2.30441538</v>
      </c>
      <c r="N56" s="28">
        <f t="shared" si="30"/>
        <v>-0.37598967123770377</v>
      </c>
      <c r="O56" s="29">
        <f t="shared" si="7"/>
        <v>-0.1402734527246495</v>
      </c>
      <c r="P56" s="28">
        <f t="shared" si="31"/>
        <v>0</v>
      </c>
      <c r="Q56" s="30" t="str">
        <f t="shared" si="9"/>
        <v>-</v>
      </c>
      <c r="R56" s="28">
        <f t="shared" si="10"/>
        <v>0</v>
      </c>
      <c r="S56" s="30" t="str">
        <f t="shared" si="2"/>
        <v>-</v>
      </c>
      <c r="T56" s="28">
        <f t="shared" si="11"/>
        <v>0</v>
      </c>
      <c r="U56" s="30" t="str">
        <f t="shared" si="3"/>
        <v>-</v>
      </c>
      <c r="V56" s="28">
        <f t="shared" si="27"/>
        <v>-0.37598967123770377</v>
      </c>
      <c r="W56" s="30">
        <f t="shared" si="4"/>
        <v>-14.027345272464951</v>
      </c>
      <c r="X56" s="31" t="s">
        <v>282</v>
      </c>
      <c r="Y56" s="12"/>
    </row>
    <row r="57" spans="1:25" ht="27" customHeight="1" x14ac:dyDescent="0.25">
      <c r="A57" s="24" t="s">
        <v>73</v>
      </c>
      <c r="B57" s="25" t="s">
        <v>265</v>
      </c>
      <c r="C57" s="26" t="s">
        <v>266</v>
      </c>
      <c r="D57" s="27">
        <f t="shared" si="28"/>
        <v>0.93079281999999997</v>
      </c>
      <c r="E57" s="27">
        <v>0</v>
      </c>
      <c r="F57" s="27">
        <v>0</v>
      </c>
      <c r="G57" s="27">
        <v>0</v>
      </c>
      <c r="H57" s="27">
        <v>0.93079281999999997</v>
      </c>
      <c r="I57" s="27">
        <f t="shared" si="29"/>
        <v>0.93079281999999997</v>
      </c>
      <c r="J57" s="27">
        <v>0</v>
      </c>
      <c r="K57" s="27">
        <v>0</v>
      </c>
      <c r="L57" s="27">
        <v>0</v>
      </c>
      <c r="M57" s="27">
        <v>0.93079281999999997</v>
      </c>
      <c r="N57" s="28">
        <f t="shared" si="30"/>
        <v>0</v>
      </c>
      <c r="O57" s="29">
        <f t="shared" si="7"/>
        <v>0</v>
      </c>
      <c r="P57" s="28">
        <f t="shared" si="31"/>
        <v>0</v>
      </c>
      <c r="Q57" s="30" t="str">
        <f t="shared" si="9"/>
        <v>-</v>
      </c>
      <c r="R57" s="28">
        <f t="shared" si="10"/>
        <v>0</v>
      </c>
      <c r="S57" s="30" t="str">
        <f t="shared" si="2"/>
        <v>-</v>
      </c>
      <c r="T57" s="28">
        <f t="shared" si="11"/>
        <v>0</v>
      </c>
      <c r="U57" s="30" t="str">
        <f t="shared" si="3"/>
        <v>-</v>
      </c>
      <c r="V57" s="28">
        <f t="shared" si="27"/>
        <v>0</v>
      </c>
      <c r="W57" s="30">
        <f t="shared" si="4"/>
        <v>0</v>
      </c>
      <c r="X57" s="31" t="s">
        <v>25</v>
      </c>
      <c r="Y57" s="12"/>
    </row>
    <row r="58" spans="1:25" ht="27" customHeight="1" x14ac:dyDescent="0.25">
      <c r="A58" s="24" t="s">
        <v>73</v>
      </c>
      <c r="B58" s="25" t="s">
        <v>267</v>
      </c>
      <c r="C58" s="26" t="s">
        <v>268</v>
      </c>
      <c r="D58" s="27" t="str">
        <f t="shared" si="28"/>
        <v>нд</v>
      </c>
      <c r="E58" s="27" t="s">
        <v>25</v>
      </c>
      <c r="F58" s="27" t="s">
        <v>25</v>
      </c>
      <c r="G58" s="27" t="s">
        <v>25</v>
      </c>
      <c r="H58" s="27" t="s">
        <v>25</v>
      </c>
      <c r="I58" s="27">
        <f t="shared" si="29"/>
        <v>1.4422632</v>
      </c>
      <c r="J58" s="27">
        <v>0</v>
      </c>
      <c r="K58" s="27">
        <v>0</v>
      </c>
      <c r="L58" s="27">
        <v>0</v>
      </c>
      <c r="M58" s="27">
        <v>1.4422632</v>
      </c>
      <c r="N58" s="28" t="str">
        <f t="shared" si="30"/>
        <v>нд</v>
      </c>
      <c r="O58" s="29" t="str">
        <f t="shared" si="7"/>
        <v>нд</v>
      </c>
      <c r="P58" s="28" t="str">
        <f t="shared" si="31"/>
        <v>нд</v>
      </c>
      <c r="Q58" s="30" t="str">
        <f t="shared" si="9"/>
        <v>нд</v>
      </c>
      <c r="R58" s="28" t="str">
        <f t="shared" si="10"/>
        <v>нд</v>
      </c>
      <c r="S58" s="30" t="str">
        <f t="shared" si="2"/>
        <v>нд</v>
      </c>
      <c r="T58" s="28" t="str">
        <f t="shared" si="11"/>
        <v>нд</v>
      </c>
      <c r="U58" s="30" t="str">
        <f t="shared" si="3"/>
        <v>нд</v>
      </c>
      <c r="V58" s="28" t="str">
        <f t="shared" si="27"/>
        <v>нд</v>
      </c>
      <c r="W58" s="30" t="str">
        <f t="shared" si="4"/>
        <v>нд</v>
      </c>
      <c r="X58" s="31" t="s">
        <v>283</v>
      </c>
      <c r="Y58" s="12"/>
    </row>
    <row r="59" spans="1:25" ht="27" customHeight="1" x14ac:dyDescent="0.25">
      <c r="A59" s="24" t="s">
        <v>73</v>
      </c>
      <c r="B59" s="25" t="s">
        <v>269</v>
      </c>
      <c r="C59" s="26" t="s">
        <v>270</v>
      </c>
      <c r="D59" s="27">
        <f t="shared" si="28"/>
        <v>136.16879995127999</v>
      </c>
      <c r="E59" s="27">
        <v>0</v>
      </c>
      <c r="F59" s="27">
        <v>0</v>
      </c>
      <c r="G59" s="27">
        <v>0</v>
      </c>
      <c r="H59" s="27">
        <v>136.16879995127999</v>
      </c>
      <c r="I59" s="27">
        <f t="shared" si="29"/>
        <v>67.258090030000005</v>
      </c>
      <c r="J59" s="27">
        <v>0</v>
      </c>
      <c r="K59" s="27">
        <v>0</v>
      </c>
      <c r="L59" s="27">
        <v>0</v>
      </c>
      <c r="M59" s="27">
        <v>67.258090030000005</v>
      </c>
      <c r="N59" s="28">
        <f t="shared" si="30"/>
        <v>-68.910709921279988</v>
      </c>
      <c r="O59" s="29">
        <f t="shared" si="7"/>
        <v>-0.5060682766238348</v>
      </c>
      <c r="P59" s="28">
        <f t="shared" si="31"/>
        <v>0</v>
      </c>
      <c r="Q59" s="30" t="str">
        <f t="shared" si="9"/>
        <v>-</v>
      </c>
      <c r="R59" s="28">
        <f t="shared" si="10"/>
        <v>0</v>
      </c>
      <c r="S59" s="30" t="str">
        <f t="shared" si="2"/>
        <v>-</v>
      </c>
      <c r="T59" s="28">
        <f t="shared" si="11"/>
        <v>0</v>
      </c>
      <c r="U59" s="30" t="str">
        <f t="shared" si="3"/>
        <v>-</v>
      </c>
      <c r="V59" s="28">
        <f t="shared" si="27"/>
        <v>-68.910709921279988</v>
      </c>
      <c r="W59" s="30">
        <f t="shared" si="4"/>
        <v>-50.606827662383481</v>
      </c>
      <c r="X59" s="31" t="s">
        <v>284</v>
      </c>
      <c r="Y59" s="12"/>
    </row>
    <row r="60" spans="1:25" ht="27" customHeight="1" x14ac:dyDescent="0.25">
      <c r="A60" s="24" t="s">
        <v>73</v>
      </c>
      <c r="B60" s="25" t="s">
        <v>271</v>
      </c>
      <c r="C60" s="26" t="s">
        <v>272</v>
      </c>
      <c r="D60" s="27">
        <f t="shared" si="28"/>
        <v>0</v>
      </c>
      <c r="E60" s="27">
        <v>0</v>
      </c>
      <c r="F60" s="27">
        <v>0</v>
      </c>
      <c r="G60" s="27">
        <v>0</v>
      </c>
      <c r="H60" s="27">
        <v>0</v>
      </c>
      <c r="I60" s="27">
        <f t="shared" si="29"/>
        <v>0</v>
      </c>
      <c r="J60" s="27">
        <v>0</v>
      </c>
      <c r="K60" s="27">
        <v>0</v>
      </c>
      <c r="L60" s="27">
        <v>0</v>
      </c>
      <c r="M60" s="27">
        <v>0</v>
      </c>
      <c r="N60" s="28">
        <f t="shared" si="30"/>
        <v>0</v>
      </c>
      <c r="O60" s="29" t="str">
        <f t="shared" si="7"/>
        <v>-</v>
      </c>
      <c r="P60" s="28">
        <f t="shared" si="31"/>
        <v>0</v>
      </c>
      <c r="Q60" s="30" t="str">
        <f t="shared" si="9"/>
        <v>-</v>
      </c>
      <c r="R60" s="28">
        <f t="shared" si="10"/>
        <v>0</v>
      </c>
      <c r="S60" s="30" t="str">
        <f t="shared" si="2"/>
        <v>-</v>
      </c>
      <c r="T60" s="28">
        <f t="shared" si="11"/>
        <v>0</v>
      </c>
      <c r="U60" s="30" t="str">
        <f t="shared" si="3"/>
        <v>-</v>
      </c>
      <c r="V60" s="28">
        <f t="shared" si="27"/>
        <v>0</v>
      </c>
      <c r="W60" s="30" t="str">
        <f t="shared" si="4"/>
        <v>-</v>
      </c>
      <c r="X60" s="31" t="s">
        <v>25</v>
      </c>
      <c r="Y60" s="12"/>
    </row>
    <row r="61" spans="1:25" ht="27" customHeight="1" x14ac:dyDescent="0.25">
      <c r="A61" s="24" t="s">
        <v>73</v>
      </c>
      <c r="B61" s="25" t="s">
        <v>273</v>
      </c>
      <c r="C61" s="26" t="s">
        <v>274</v>
      </c>
      <c r="D61" s="27">
        <f t="shared" si="28"/>
        <v>0</v>
      </c>
      <c r="E61" s="27">
        <v>0</v>
      </c>
      <c r="F61" s="27">
        <v>0</v>
      </c>
      <c r="G61" s="27">
        <v>0</v>
      </c>
      <c r="H61" s="27">
        <v>0</v>
      </c>
      <c r="I61" s="27">
        <f t="shared" si="29"/>
        <v>0</v>
      </c>
      <c r="J61" s="27">
        <v>0</v>
      </c>
      <c r="K61" s="27">
        <v>0</v>
      </c>
      <c r="L61" s="27">
        <v>0</v>
      </c>
      <c r="M61" s="27">
        <v>0</v>
      </c>
      <c r="N61" s="28">
        <f t="shared" si="30"/>
        <v>0</v>
      </c>
      <c r="O61" s="29" t="str">
        <f t="shared" si="7"/>
        <v>-</v>
      </c>
      <c r="P61" s="28">
        <f t="shared" si="31"/>
        <v>0</v>
      </c>
      <c r="Q61" s="30" t="str">
        <f t="shared" si="9"/>
        <v>-</v>
      </c>
      <c r="R61" s="28">
        <f t="shared" si="10"/>
        <v>0</v>
      </c>
      <c r="S61" s="30" t="str">
        <f t="shared" si="2"/>
        <v>-</v>
      </c>
      <c r="T61" s="28">
        <f t="shared" si="11"/>
        <v>0</v>
      </c>
      <c r="U61" s="30" t="str">
        <f t="shared" si="3"/>
        <v>-</v>
      </c>
      <c r="V61" s="28">
        <f t="shared" si="27"/>
        <v>0</v>
      </c>
      <c r="W61" s="30" t="str">
        <f t="shared" si="4"/>
        <v>-</v>
      </c>
      <c r="X61" s="31" t="s">
        <v>25</v>
      </c>
      <c r="Y61" s="12"/>
    </row>
    <row r="62" spans="1:25" ht="27" customHeight="1" x14ac:dyDescent="0.25">
      <c r="A62" s="24" t="s">
        <v>73</v>
      </c>
      <c r="B62" s="25" t="s">
        <v>275</v>
      </c>
      <c r="C62" s="26" t="s">
        <v>276</v>
      </c>
      <c r="D62" s="27">
        <f t="shared" si="28"/>
        <v>0</v>
      </c>
      <c r="E62" s="27">
        <v>0</v>
      </c>
      <c r="F62" s="27">
        <v>0</v>
      </c>
      <c r="G62" s="27">
        <v>0</v>
      </c>
      <c r="H62" s="27">
        <v>0</v>
      </c>
      <c r="I62" s="27">
        <f t="shared" si="29"/>
        <v>0</v>
      </c>
      <c r="J62" s="27">
        <v>0</v>
      </c>
      <c r="K62" s="27">
        <v>0</v>
      </c>
      <c r="L62" s="27">
        <v>0</v>
      </c>
      <c r="M62" s="27">
        <v>0</v>
      </c>
      <c r="N62" s="28">
        <f t="shared" si="30"/>
        <v>0</v>
      </c>
      <c r="O62" s="29" t="str">
        <f t="shared" si="7"/>
        <v>-</v>
      </c>
      <c r="P62" s="28">
        <f t="shared" si="31"/>
        <v>0</v>
      </c>
      <c r="Q62" s="30" t="str">
        <f t="shared" si="9"/>
        <v>-</v>
      </c>
      <c r="R62" s="28">
        <f t="shared" si="10"/>
        <v>0</v>
      </c>
      <c r="S62" s="30" t="str">
        <f t="shared" si="2"/>
        <v>-</v>
      </c>
      <c r="T62" s="28">
        <f t="shared" si="11"/>
        <v>0</v>
      </c>
      <c r="U62" s="30" t="str">
        <f t="shared" si="3"/>
        <v>-</v>
      </c>
      <c r="V62" s="28">
        <f t="shared" si="27"/>
        <v>0</v>
      </c>
      <c r="W62" s="30" t="str">
        <f t="shared" si="4"/>
        <v>-</v>
      </c>
      <c r="X62" s="31" t="s">
        <v>25</v>
      </c>
      <c r="Y62" s="12"/>
    </row>
    <row r="63" spans="1:25" ht="27" customHeight="1" x14ac:dyDescent="0.25">
      <c r="A63" s="24" t="s">
        <v>73</v>
      </c>
      <c r="B63" s="25" t="s">
        <v>277</v>
      </c>
      <c r="C63" s="26" t="s">
        <v>278</v>
      </c>
      <c r="D63" s="27">
        <f t="shared" si="28"/>
        <v>0</v>
      </c>
      <c r="E63" s="27">
        <v>0</v>
      </c>
      <c r="F63" s="27">
        <v>0</v>
      </c>
      <c r="G63" s="27">
        <v>0</v>
      </c>
      <c r="H63" s="27">
        <v>0</v>
      </c>
      <c r="I63" s="27">
        <f t="shared" si="29"/>
        <v>0</v>
      </c>
      <c r="J63" s="27">
        <v>0</v>
      </c>
      <c r="K63" s="27">
        <v>0</v>
      </c>
      <c r="L63" s="27">
        <v>0</v>
      </c>
      <c r="M63" s="27">
        <v>0</v>
      </c>
      <c r="N63" s="28">
        <f t="shared" si="30"/>
        <v>0</v>
      </c>
      <c r="O63" s="29" t="str">
        <f t="shared" si="7"/>
        <v>-</v>
      </c>
      <c r="P63" s="28">
        <f t="shared" si="31"/>
        <v>0</v>
      </c>
      <c r="Q63" s="30" t="str">
        <f t="shared" si="9"/>
        <v>-</v>
      </c>
      <c r="R63" s="28">
        <f t="shared" si="10"/>
        <v>0</v>
      </c>
      <c r="S63" s="30" t="str">
        <f t="shared" si="2"/>
        <v>-</v>
      </c>
      <c r="T63" s="28">
        <f t="shared" si="11"/>
        <v>0</v>
      </c>
      <c r="U63" s="30" t="str">
        <f t="shared" si="3"/>
        <v>-</v>
      </c>
      <c r="V63" s="28">
        <f t="shared" si="27"/>
        <v>0</v>
      </c>
      <c r="W63" s="30" t="str">
        <f t="shared" si="4"/>
        <v>-</v>
      </c>
      <c r="X63" s="31" t="s">
        <v>25</v>
      </c>
      <c r="Y63" s="12"/>
    </row>
    <row r="64" spans="1:25" ht="27" customHeight="1" x14ac:dyDescent="0.25">
      <c r="A64" s="24" t="s">
        <v>75</v>
      </c>
      <c r="B64" s="49" t="s">
        <v>76</v>
      </c>
      <c r="C64" s="26" t="s">
        <v>24</v>
      </c>
      <c r="D64" s="27">
        <f>D65+D66</f>
        <v>0</v>
      </c>
      <c r="E64" s="27">
        <f t="shared" ref="E64:M64" si="34">E65+E66</f>
        <v>0</v>
      </c>
      <c r="F64" s="27">
        <f t="shared" si="34"/>
        <v>0</v>
      </c>
      <c r="G64" s="27">
        <f t="shared" si="34"/>
        <v>0</v>
      </c>
      <c r="H64" s="27">
        <f t="shared" si="34"/>
        <v>0</v>
      </c>
      <c r="I64" s="27">
        <f t="shared" si="34"/>
        <v>0</v>
      </c>
      <c r="J64" s="27">
        <f t="shared" si="34"/>
        <v>0</v>
      </c>
      <c r="K64" s="27">
        <f t="shared" si="34"/>
        <v>0</v>
      </c>
      <c r="L64" s="27">
        <f t="shared" si="34"/>
        <v>0</v>
      </c>
      <c r="M64" s="27">
        <f t="shared" si="34"/>
        <v>0</v>
      </c>
      <c r="N64" s="28">
        <f t="shared" si="30"/>
        <v>0</v>
      </c>
      <c r="O64" s="29" t="str">
        <f t="shared" si="7"/>
        <v>-</v>
      </c>
      <c r="P64" s="28">
        <f t="shared" si="31"/>
        <v>0</v>
      </c>
      <c r="Q64" s="30" t="str">
        <f t="shared" si="9"/>
        <v>-</v>
      </c>
      <c r="R64" s="28">
        <f t="shared" si="10"/>
        <v>0</v>
      </c>
      <c r="S64" s="30" t="str">
        <f t="shared" si="2"/>
        <v>-</v>
      </c>
      <c r="T64" s="28">
        <f t="shared" si="11"/>
        <v>0</v>
      </c>
      <c r="U64" s="30" t="str">
        <f t="shared" si="3"/>
        <v>-</v>
      </c>
      <c r="V64" s="28">
        <f t="shared" si="27"/>
        <v>0</v>
      </c>
      <c r="W64" s="30" t="str">
        <f t="shared" si="4"/>
        <v>-</v>
      </c>
      <c r="X64" s="49" t="s">
        <v>25</v>
      </c>
      <c r="Y64" s="12"/>
    </row>
    <row r="65" spans="1:25" ht="27" customHeight="1" x14ac:dyDescent="0.25">
      <c r="A65" s="24" t="s">
        <v>77</v>
      </c>
      <c r="B65" s="49" t="s">
        <v>78</v>
      </c>
      <c r="C65" s="26" t="s">
        <v>24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8">
        <f t="shared" si="30"/>
        <v>0</v>
      </c>
      <c r="O65" s="29" t="str">
        <f t="shared" si="7"/>
        <v>-</v>
      </c>
      <c r="P65" s="28">
        <f t="shared" si="31"/>
        <v>0</v>
      </c>
      <c r="Q65" s="30" t="str">
        <f t="shared" si="9"/>
        <v>-</v>
      </c>
      <c r="R65" s="28">
        <f t="shared" si="10"/>
        <v>0</v>
      </c>
      <c r="S65" s="30" t="str">
        <f t="shared" si="2"/>
        <v>-</v>
      </c>
      <c r="T65" s="28">
        <f t="shared" si="11"/>
        <v>0</v>
      </c>
      <c r="U65" s="30" t="str">
        <f t="shared" si="3"/>
        <v>-</v>
      </c>
      <c r="V65" s="28">
        <f t="shared" si="27"/>
        <v>0</v>
      </c>
      <c r="W65" s="30" t="str">
        <f t="shared" si="4"/>
        <v>-</v>
      </c>
      <c r="X65" s="49" t="s">
        <v>25</v>
      </c>
      <c r="Y65" s="12"/>
    </row>
    <row r="66" spans="1:25" ht="27" customHeight="1" x14ac:dyDescent="0.25">
      <c r="A66" s="24" t="s">
        <v>79</v>
      </c>
      <c r="B66" s="49" t="s">
        <v>80</v>
      </c>
      <c r="C66" s="26" t="s">
        <v>24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8">
        <f t="shared" si="30"/>
        <v>0</v>
      </c>
      <c r="O66" s="29" t="str">
        <f t="shared" si="7"/>
        <v>-</v>
      </c>
      <c r="P66" s="28">
        <f t="shared" si="31"/>
        <v>0</v>
      </c>
      <c r="Q66" s="30" t="str">
        <f t="shared" si="9"/>
        <v>-</v>
      </c>
      <c r="R66" s="28">
        <f t="shared" si="10"/>
        <v>0</v>
      </c>
      <c r="S66" s="30" t="str">
        <f t="shared" si="2"/>
        <v>-</v>
      </c>
      <c r="T66" s="28">
        <f t="shared" si="11"/>
        <v>0</v>
      </c>
      <c r="U66" s="30" t="str">
        <f t="shared" si="3"/>
        <v>-</v>
      </c>
      <c r="V66" s="28">
        <f t="shared" si="27"/>
        <v>0</v>
      </c>
      <c r="W66" s="30" t="str">
        <f t="shared" si="4"/>
        <v>-</v>
      </c>
      <c r="X66" s="49" t="s">
        <v>25</v>
      </c>
      <c r="Y66" s="12"/>
    </row>
    <row r="67" spans="1:25" ht="27" customHeight="1" x14ac:dyDescent="0.25">
      <c r="A67" s="24" t="s">
        <v>81</v>
      </c>
      <c r="B67" s="49" t="s">
        <v>82</v>
      </c>
      <c r="C67" s="26" t="s">
        <v>24</v>
      </c>
      <c r="D67" s="27">
        <f t="shared" ref="D67:M67" si="35">D68+D72</f>
        <v>0</v>
      </c>
      <c r="E67" s="27">
        <f t="shared" si="35"/>
        <v>0</v>
      </c>
      <c r="F67" s="27">
        <f t="shared" si="35"/>
        <v>0</v>
      </c>
      <c r="G67" s="27">
        <f t="shared" si="35"/>
        <v>0</v>
      </c>
      <c r="H67" s="27">
        <f t="shared" si="35"/>
        <v>0</v>
      </c>
      <c r="I67" s="27">
        <f t="shared" si="35"/>
        <v>0</v>
      </c>
      <c r="J67" s="27">
        <f t="shared" si="35"/>
        <v>0</v>
      </c>
      <c r="K67" s="27">
        <f t="shared" si="35"/>
        <v>0</v>
      </c>
      <c r="L67" s="27">
        <f t="shared" si="35"/>
        <v>0</v>
      </c>
      <c r="M67" s="27">
        <f t="shared" si="35"/>
        <v>0</v>
      </c>
      <c r="N67" s="28">
        <f t="shared" si="30"/>
        <v>0</v>
      </c>
      <c r="O67" s="29" t="str">
        <f t="shared" si="7"/>
        <v>-</v>
      </c>
      <c r="P67" s="28">
        <f t="shared" si="31"/>
        <v>0</v>
      </c>
      <c r="Q67" s="30" t="str">
        <f t="shared" si="9"/>
        <v>-</v>
      </c>
      <c r="R67" s="28">
        <f t="shared" si="10"/>
        <v>0</v>
      </c>
      <c r="S67" s="30" t="str">
        <f t="shared" si="2"/>
        <v>-</v>
      </c>
      <c r="T67" s="28">
        <f t="shared" si="11"/>
        <v>0</v>
      </c>
      <c r="U67" s="30" t="str">
        <f t="shared" si="3"/>
        <v>-</v>
      </c>
      <c r="V67" s="28">
        <f t="shared" si="27"/>
        <v>0</v>
      </c>
      <c r="W67" s="30" t="str">
        <f t="shared" si="4"/>
        <v>-</v>
      </c>
      <c r="X67" s="49" t="s">
        <v>25</v>
      </c>
      <c r="Y67" s="12"/>
    </row>
    <row r="68" spans="1:25" ht="27" customHeight="1" x14ac:dyDescent="0.25">
      <c r="A68" s="24" t="s">
        <v>83</v>
      </c>
      <c r="B68" s="53" t="s">
        <v>84</v>
      </c>
      <c r="C68" s="26" t="s">
        <v>24</v>
      </c>
      <c r="D68" s="27">
        <f t="shared" ref="D68:M68" si="36">D69+D70+D71</f>
        <v>0</v>
      </c>
      <c r="E68" s="27">
        <f t="shared" si="36"/>
        <v>0</v>
      </c>
      <c r="F68" s="27">
        <f t="shared" si="36"/>
        <v>0</v>
      </c>
      <c r="G68" s="27">
        <f t="shared" si="36"/>
        <v>0</v>
      </c>
      <c r="H68" s="27">
        <f t="shared" si="36"/>
        <v>0</v>
      </c>
      <c r="I68" s="27">
        <f t="shared" si="36"/>
        <v>0</v>
      </c>
      <c r="J68" s="27">
        <f t="shared" si="36"/>
        <v>0</v>
      </c>
      <c r="K68" s="27">
        <f t="shared" si="36"/>
        <v>0</v>
      </c>
      <c r="L68" s="27">
        <f t="shared" si="36"/>
        <v>0</v>
      </c>
      <c r="M68" s="27">
        <f t="shared" si="36"/>
        <v>0</v>
      </c>
      <c r="N68" s="28">
        <f t="shared" si="30"/>
        <v>0</v>
      </c>
      <c r="O68" s="29" t="str">
        <f t="shared" si="7"/>
        <v>-</v>
      </c>
      <c r="P68" s="28">
        <f t="shared" si="31"/>
        <v>0</v>
      </c>
      <c r="Q68" s="30" t="str">
        <f t="shared" si="9"/>
        <v>-</v>
      </c>
      <c r="R68" s="28">
        <f t="shared" si="10"/>
        <v>0</v>
      </c>
      <c r="S68" s="30" t="str">
        <f t="shared" si="2"/>
        <v>-</v>
      </c>
      <c r="T68" s="28">
        <f t="shared" si="11"/>
        <v>0</v>
      </c>
      <c r="U68" s="30" t="str">
        <f t="shared" si="3"/>
        <v>-</v>
      </c>
      <c r="V68" s="28">
        <f t="shared" si="27"/>
        <v>0</v>
      </c>
      <c r="W68" s="30" t="str">
        <f t="shared" si="4"/>
        <v>-</v>
      </c>
      <c r="X68" s="49" t="s">
        <v>25</v>
      </c>
      <c r="Y68" s="12"/>
    </row>
    <row r="69" spans="1:25" ht="27" customHeight="1" x14ac:dyDescent="0.25">
      <c r="A69" s="24" t="s">
        <v>83</v>
      </c>
      <c r="B69" s="49" t="s">
        <v>85</v>
      </c>
      <c r="C69" s="26" t="s">
        <v>24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8">
        <f t="shared" si="30"/>
        <v>0</v>
      </c>
      <c r="O69" s="29" t="str">
        <f t="shared" si="7"/>
        <v>-</v>
      </c>
      <c r="P69" s="28">
        <f t="shared" si="31"/>
        <v>0</v>
      </c>
      <c r="Q69" s="30" t="str">
        <f t="shared" si="9"/>
        <v>-</v>
      </c>
      <c r="R69" s="28">
        <f t="shared" si="10"/>
        <v>0</v>
      </c>
      <c r="S69" s="30" t="str">
        <f t="shared" si="2"/>
        <v>-</v>
      </c>
      <c r="T69" s="28">
        <f t="shared" si="11"/>
        <v>0</v>
      </c>
      <c r="U69" s="30" t="str">
        <f t="shared" si="3"/>
        <v>-</v>
      </c>
      <c r="V69" s="28">
        <f t="shared" si="27"/>
        <v>0</v>
      </c>
      <c r="W69" s="30" t="str">
        <f t="shared" si="4"/>
        <v>-</v>
      </c>
      <c r="X69" s="49" t="s">
        <v>25</v>
      </c>
      <c r="Y69" s="12"/>
    </row>
    <row r="70" spans="1:25" ht="27" customHeight="1" x14ac:dyDescent="0.25">
      <c r="A70" s="24" t="s">
        <v>83</v>
      </c>
      <c r="B70" s="49" t="s">
        <v>86</v>
      </c>
      <c r="C70" s="26" t="s">
        <v>24</v>
      </c>
      <c r="D70" s="52">
        <v>0</v>
      </c>
      <c r="E70" s="52">
        <v>0</v>
      </c>
      <c r="F70" s="52">
        <v>0</v>
      </c>
      <c r="G70" s="52">
        <v>0</v>
      </c>
      <c r="H70" s="52">
        <v>0</v>
      </c>
      <c r="I70" s="52">
        <v>0</v>
      </c>
      <c r="J70" s="52">
        <v>0</v>
      </c>
      <c r="K70" s="52">
        <v>0</v>
      </c>
      <c r="L70" s="52">
        <v>0</v>
      </c>
      <c r="M70" s="52">
        <v>0</v>
      </c>
      <c r="N70" s="28">
        <f t="shared" si="30"/>
        <v>0</v>
      </c>
      <c r="O70" s="29" t="str">
        <f t="shared" si="7"/>
        <v>-</v>
      </c>
      <c r="P70" s="28">
        <f t="shared" si="31"/>
        <v>0</v>
      </c>
      <c r="Q70" s="30" t="str">
        <f t="shared" si="9"/>
        <v>-</v>
      </c>
      <c r="R70" s="28">
        <f t="shared" si="10"/>
        <v>0</v>
      </c>
      <c r="S70" s="30" t="str">
        <f t="shared" si="2"/>
        <v>-</v>
      </c>
      <c r="T70" s="28">
        <f t="shared" si="11"/>
        <v>0</v>
      </c>
      <c r="U70" s="30" t="str">
        <f t="shared" si="3"/>
        <v>-</v>
      </c>
      <c r="V70" s="28">
        <f t="shared" si="27"/>
        <v>0</v>
      </c>
      <c r="W70" s="30" t="str">
        <f t="shared" si="4"/>
        <v>-</v>
      </c>
      <c r="X70" s="49" t="s">
        <v>25</v>
      </c>
      <c r="Y70" s="12"/>
    </row>
    <row r="71" spans="1:25" ht="27" customHeight="1" x14ac:dyDescent="0.25">
      <c r="A71" s="24" t="s">
        <v>83</v>
      </c>
      <c r="B71" s="49" t="s">
        <v>87</v>
      </c>
      <c r="C71" s="26" t="s">
        <v>24</v>
      </c>
      <c r="D71" s="52">
        <v>0</v>
      </c>
      <c r="E71" s="52">
        <v>0</v>
      </c>
      <c r="F71" s="52">
        <v>0</v>
      </c>
      <c r="G71" s="52">
        <v>0</v>
      </c>
      <c r="H71" s="52">
        <v>0</v>
      </c>
      <c r="I71" s="52">
        <v>0</v>
      </c>
      <c r="J71" s="52">
        <v>0</v>
      </c>
      <c r="K71" s="52">
        <v>0</v>
      </c>
      <c r="L71" s="52">
        <v>0</v>
      </c>
      <c r="M71" s="52">
        <v>0</v>
      </c>
      <c r="N71" s="28">
        <f t="shared" si="30"/>
        <v>0</v>
      </c>
      <c r="O71" s="29" t="str">
        <f t="shared" si="7"/>
        <v>-</v>
      </c>
      <c r="P71" s="28">
        <f t="shared" si="31"/>
        <v>0</v>
      </c>
      <c r="Q71" s="30" t="str">
        <f t="shared" si="9"/>
        <v>-</v>
      </c>
      <c r="R71" s="28">
        <f t="shared" si="10"/>
        <v>0</v>
      </c>
      <c r="S71" s="30" t="str">
        <f t="shared" si="2"/>
        <v>-</v>
      </c>
      <c r="T71" s="28">
        <f t="shared" si="11"/>
        <v>0</v>
      </c>
      <c r="U71" s="30" t="str">
        <f t="shared" si="3"/>
        <v>-</v>
      </c>
      <c r="V71" s="28">
        <f t="shared" si="27"/>
        <v>0</v>
      </c>
      <c r="W71" s="30" t="str">
        <f t="shared" si="4"/>
        <v>-</v>
      </c>
      <c r="X71" s="49" t="s">
        <v>25</v>
      </c>
      <c r="Y71" s="12"/>
    </row>
    <row r="72" spans="1:25" ht="27" customHeight="1" x14ac:dyDescent="0.25">
      <c r="A72" s="24" t="s">
        <v>88</v>
      </c>
      <c r="B72" s="49" t="s">
        <v>89</v>
      </c>
      <c r="C72" s="26" t="s">
        <v>24</v>
      </c>
      <c r="D72" s="52">
        <f>D73+D74+D75</f>
        <v>0</v>
      </c>
      <c r="E72" s="52">
        <f t="shared" ref="E72:M72" si="37">E73+E74+E75</f>
        <v>0</v>
      </c>
      <c r="F72" s="52">
        <f t="shared" si="37"/>
        <v>0</v>
      </c>
      <c r="G72" s="52">
        <f t="shared" si="37"/>
        <v>0</v>
      </c>
      <c r="H72" s="52">
        <f t="shared" si="37"/>
        <v>0</v>
      </c>
      <c r="I72" s="52">
        <f t="shared" si="37"/>
        <v>0</v>
      </c>
      <c r="J72" s="52">
        <f t="shared" si="37"/>
        <v>0</v>
      </c>
      <c r="K72" s="52">
        <f t="shared" si="37"/>
        <v>0</v>
      </c>
      <c r="L72" s="52">
        <f t="shared" si="37"/>
        <v>0</v>
      </c>
      <c r="M72" s="52">
        <f t="shared" si="37"/>
        <v>0</v>
      </c>
      <c r="N72" s="28">
        <f t="shared" si="30"/>
        <v>0</v>
      </c>
      <c r="O72" s="29" t="str">
        <f t="shared" si="7"/>
        <v>-</v>
      </c>
      <c r="P72" s="28">
        <f t="shared" si="31"/>
        <v>0</v>
      </c>
      <c r="Q72" s="30" t="str">
        <f t="shared" si="9"/>
        <v>-</v>
      </c>
      <c r="R72" s="28">
        <f t="shared" si="10"/>
        <v>0</v>
      </c>
      <c r="S72" s="30" t="str">
        <f t="shared" si="2"/>
        <v>-</v>
      </c>
      <c r="T72" s="28">
        <f t="shared" si="11"/>
        <v>0</v>
      </c>
      <c r="U72" s="30" t="str">
        <f t="shared" si="3"/>
        <v>-</v>
      </c>
      <c r="V72" s="28">
        <f t="shared" si="27"/>
        <v>0</v>
      </c>
      <c r="W72" s="30" t="str">
        <f t="shared" si="4"/>
        <v>-</v>
      </c>
      <c r="X72" s="49" t="s">
        <v>25</v>
      </c>
      <c r="Y72" s="12"/>
    </row>
    <row r="73" spans="1:25" ht="27" customHeight="1" x14ac:dyDescent="0.25">
      <c r="A73" s="24" t="s">
        <v>88</v>
      </c>
      <c r="B73" s="49" t="s">
        <v>85</v>
      </c>
      <c r="C73" s="26" t="s">
        <v>24</v>
      </c>
      <c r="D73" s="52">
        <v>0</v>
      </c>
      <c r="E73" s="52">
        <v>0</v>
      </c>
      <c r="F73" s="52">
        <v>0</v>
      </c>
      <c r="G73" s="52">
        <v>0</v>
      </c>
      <c r="H73" s="52">
        <v>0</v>
      </c>
      <c r="I73" s="52">
        <v>0</v>
      </c>
      <c r="J73" s="52">
        <v>0</v>
      </c>
      <c r="K73" s="52">
        <v>0</v>
      </c>
      <c r="L73" s="52">
        <v>0</v>
      </c>
      <c r="M73" s="52">
        <v>0</v>
      </c>
      <c r="N73" s="28">
        <f t="shared" si="30"/>
        <v>0</v>
      </c>
      <c r="O73" s="29" t="str">
        <f t="shared" si="7"/>
        <v>-</v>
      </c>
      <c r="P73" s="28">
        <f t="shared" si="31"/>
        <v>0</v>
      </c>
      <c r="Q73" s="30" t="str">
        <f t="shared" si="9"/>
        <v>-</v>
      </c>
      <c r="R73" s="28">
        <f t="shared" si="10"/>
        <v>0</v>
      </c>
      <c r="S73" s="30" t="str">
        <f t="shared" si="2"/>
        <v>-</v>
      </c>
      <c r="T73" s="28">
        <f t="shared" si="11"/>
        <v>0</v>
      </c>
      <c r="U73" s="30" t="str">
        <f t="shared" si="3"/>
        <v>-</v>
      </c>
      <c r="V73" s="28">
        <f t="shared" si="27"/>
        <v>0</v>
      </c>
      <c r="W73" s="30" t="str">
        <f t="shared" si="4"/>
        <v>-</v>
      </c>
      <c r="X73" s="49" t="s">
        <v>25</v>
      </c>
      <c r="Y73" s="12"/>
    </row>
    <row r="74" spans="1:25" ht="27" customHeight="1" x14ac:dyDescent="0.25">
      <c r="A74" s="24" t="s">
        <v>88</v>
      </c>
      <c r="B74" s="49" t="s">
        <v>86</v>
      </c>
      <c r="C74" s="26" t="s">
        <v>24</v>
      </c>
      <c r="D74" s="52">
        <v>0</v>
      </c>
      <c r="E74" s="52">
        <v>0</v>
      </c>
      <c r="F74" s="52">
        <v>0</v>
      </c>
      <c r="G74" s="52">
        <v>0</v>
      </c>
      <c r="H74" s="52">
        <v>0</v>
      </c>
      <c r="I74" s="52">
        <v>0</v>
      </c>
      <c r="J74" s="52">
        <v>0</v>
      </c>
      <c r="K74" s="52">
        <v>0</v>
      </c>
      <c r="L74" s="52">
        <v>0</v>
      </c>
      <c r="M74" s="52">
        <v>0</v>
      </c>
      <c r="N74" s="28">
        <f t="shared" si="30"/>
        <v>0</v>
      </c>
      <c r="O74" s="29" t="str">
        <f t="shared" si="7"/>
        <v>-</v>
      </c>
      <c r="P74" s="28">
        <f t="shared" si="31"/>
        <v>0</v>
      </c>
      <c r="Q74" s="30" t="str">
        <f t="shared" si="9"/>
        <v>-</v>
      </c>
      <c r="R74" s="28">
        <f t="shared" si="10"/>
        <v>0</v>
      </c>
      <c r="S74" s="30" t="str">
        <f t="shared" si="2"/>
        <v>-</v>
      </c>
      <c r="T74" s="28">
        <f t="shared" si="11"/>
        <v>0</v>
      </c>
      <c r="U74" s="30" t="str">
        <f t="shared" si="3"/>
        <v>-</v>
      </c>
      <c r="V74" s="28">
        <f t="shared" si="27"/>
        <v>0</v>
      </c>
      <c r="W74" s="30" t="str">
        <f t="shared" si="4"/>
        <v>-</v>
      </c>
      <c r="X74" s="49" t="s">
        <v>25</v>
      </c>
      <c r="Y74" s="12"/>
    </row>
    <row r="75" spans="1:25" ht="27" customHeight="1" x14ac:dyDescent="0.25">
      <c r="A75" s="24" t="s">
        <v>88</v>
      </c>
      <c r="B75" s="49" t="s">
        <v>90</v>
      </c>
      <c r="C75" s="26" t="s">
        <v>24</v>
      </c>
      <c r="D75" s="27">
        <v>0</v>
      </c>
      <c r="E75" s="27">
        <v>0</v>
      </c>
      <c r="F75" s="27">
        <v>0</v>
      </c>
      <c r="G75" s="27"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28">
        <f t="shared" si="30"/>
        <v>0</v>
      </c>
      <c r="O75" s="29" t="str">
        <f t="shared" si="7"/>
        <v>-</v>
      </c>
      <c r="P75" s="28">
        <f t="shared" si="31"/>
        <v>0</v>
      </c>
      <c r="Q75" s="30" t="str">
        <f t="shared" si="9"/>
        <v>-</v>
      </c>
      <c r="R75" s="28">
        <f t="shared" si="10"/>
        <v>0</v>
      </c>
      <c r="S75" s="30" t="str">
        <f t="shared" si="2"/>
        <v>-</v>
      </c>
      <c r="T75" s="28">
        <f t="shared" si="11"/>
        <v>0</v>
      </c>
      <c r="U75" s="30" t="str">
        <f t="shared" si="3"/>
        <v>-</v>
      </c>
      <c r="V75" s="28">
        <f t="shared" si="27"/>
        <v>0</v>
      </c>
      <c r="W75" s="30" t="str">
        <f t="shared" si="4"/>
        <v>-</v>
      </c>
      <c r="X75" s="49" t="s">
        <v>25</v>
      </c>
      <c r="Y75" s="12"/>
    </row>
    <row r="76" spans="1:25" ht="27" customHeight="1" x14ac:dyDescent="0.25">
      <c r="A76" s="24" t="s">
        <v>91</v>
      </c>
      <c r="B76" s="49" t="s">
        <v>92</v>
      </c>
      <c r="C76" s="26" t="s">
        <v>24</v>
      </c>
      <c r="D76" s="27">
        <f>D77+D78</f>
        <v>0.24354153704617795</v>
      </c>
      <c r="E76" s="27">
        <f t="shared" ref="E76:M76" si="38">E77+E78</f>
        <v>0</v>
      </c>
      <c r="F76" s="27">
        <f t="shared" si="38"/>
        <v>0</v>
      </c>
      <c r="G76" s="27">
        <f t="shared" si="38"/>
        <v>9.3803023446219103E-2</v>
      </c>
      <c r="H76" s="27">
        <f t="shared" si="38"/>
        <v>0.14973851359995888</v>
      </c>
      <c r="I76" s="27">
        <f t="shared" si="38"/>
        <v>1.0053564099999999</v>
      </c>
      <c r="J76" s="27">
        <f t="shared" si="38"/>
        <v>0</v>
      </c>
      <c r="K76" s="27">
        <f t="shared" si="38"/>
        <v>0</v>
      </c>
      <c r="L76" s="27">
        <f t="shared" si="38"/>
        <v>0.76212950833333337</v>
      </c>
      <c r="M76" s="27">
        <f t="shared" si="38"/>
        <v>0.24322690166666661</v>
      </c>
      <c r="N76" s="28">
        <f t="shared" si="30"/>
        <v>0.76181487295382189</v>
      </c>
      <c r="O76" s="29">
        <f t="shared" si="7"/>
        <v>3.128069577754919</v>
      </c>
      <c r="P76" s="28">
        <f t="shared" si="31"/>
        <v>0</v>
      </c>
      <c r="Q76" s="30" t="str">
        <f t="shared" si="9"/>
        <v>-</v>
      </c>
      <c r="R76" s="28">
        <f t="shared" si="10"/>
        <v>0</v>
      </c>
      <c r="S76" s="30" t="str">
        <f t="shared" si="2"/>
        <v>-</v>
      </c>
      <c r="T76" s="28">
        <f t="shared" si="11"/>
        <v>0.66832648488711421</v>
      </c>
      <c r="U76" s="30">
        <f t="shared" si="3"/>
        <v>712.47861778175161</v>
      </c>
      <c r="V76" s="28">
        <f t="shared" si="27"/>
        <v>9.3488388066707728E-2</v>
      </c>
      <c r="W76" s="30">
        <f t="shared" si="4"/>
        <v>62.434430407444218</v>
      </c>
      <c r="X76" s="49" t="s">
        <v>25</v>
      </c>
      <c r="Y76" s="12"/>
    </row>
    <row r="77" spans="1:25" ht="27" customHeight="1" x14ac:dyDescent="0.25">
      <c r="A77" s="24" t="s">
        <v>93</v>
      </c>
      <c r="B77" s="49" t="s">
        <v>94</v>
      </c>
      <c r="C77" s="26" t="s">
        <v>24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7">
        <v>0</v>
      </c>
      <c r="L77" s="27">
        <v>0</v>
      </c>
      <c r="M77" s="27">
        <v>0</v>
      </c>
      <c r="N77" s="28">
        <f t="shared" si="30"/>
        <v>0</v>
      </c>
      <c r="O77" s="29" t="str">
        <f t="shared" si="7"/>
        <v>-</v>
      </c>
      <c r="P77" s="28">
        <f t="shared" si="31"/>
        <v>0</v>
      </c>
      <c r="Q77" s="30" t="str">
        <f t="shared" si="9"/>
        <v>-</v>
      </c>
      <c r="R77" s="28">
        <f t="shared" si="10"/>
        <v>0</v>
      </c>
      <c r="S77" s="30" t="str">
        <f t="shared" si="2"/>
        <v>-</v>
      </c>
      <c r="T77" s="28">
        <f t="shared" si="11"/>
        <v>0</v>
      </c>
      <c r="U77" s="30" t="str">
        <f t="shared" si="3"/>
        <v>-</v>
      </c>
      <c r="V77" s="28">
        <f t="shared" si="27"/>
        <v>0</v>
      </c>
      <c r="W77" s="30" t="str">
        <f t="shared" si="4"/>
        <v>-</v>
      </c>
      <c r="X77" s="49" t="s">
        <v>25</v>
      </c>
      <c r="Y77" s="12"/>
    </row>
    <row r="78" spans="1:25" ht="27" customHeight="1" x14ac:dyDescent="0.25">
      <c r="A78" s="24" t="s">
        <v>95</v>
      </c>
      <c r="B78" s="49" t="s">
        <v>96</v>
      </c>
      <c r="C78" s="26" t="s">
        <v>24</v>
      </c>
      <c r="D78" s="27">
        <f>SUM(D79:D86)</f>
        <v>0.24354153704617795</v>
      </c>
      <c r="E78" s="27">
        <f t="shared" ref="E78:M78" si="39">SUM(E79:E86)</f>
        <v>0</v>
      </c>
      <c r="F78" s="27">
        <f t="shared" si="39"/>
        <v>0</v>
      </c>
      <c r="G78" s="27">
        <f t="shared" si="39"/>
        <v>9.3803023446219103E-2</v>
      </c>
      <c r="H78" s="27">
        <f t="shared" si="39"/>
        <v>0.14973851359995888</v>
      </c>
      <c r="I78" s="27">
        <f t="shared" si="39"/>
        <v>1.0053564099999999</v>
      </c>
      <c r="J78" s="27">
        <f t="shared" si="39"/>
        <v>0</v>
      </c>
      <c r="K78" s="27">
        <f t="shared" si="39"/>
        <v>0</v>
      </c>
      <c r="L78" s="27">
        <f t="shared" si="39"/>
        <v>0.76212950833333337</v>
      </c>
      <c r="M78" s="27">
        <f t="shared" si="39"/>
        <v>0.24322690166666661</v>
      </c>
      <c r="N78" s="28">
        <f t="shared" si="30"/>
        <v>0.76181487295382189</v>
      </c>
      <c r="O78" s="29">
        <f t="shared" si="7"/>
        <v>3.128069577754919</v>
      </c>
      <c r="P78" s="28">
        <f>IF(E78="нд","нд",J78-E78)</f>
        <v>0</v>
      </c>
      <c r="Q78" s="30" t="str">
        <f t="shared" si="9"/>
        <v>-</v>
      </c>
      <c r="R78" s="28">
        <f t="shared" si="10"/>
        <v>0</v>
      </c>
      <c r="S78" s="30" t="str">
        <f t="shared" si="2"/>
        <v>-</v>
      </c>
      <c r="T78" s="28">
        <f t="shared" si="11"/>
        <v>0.66832648488711421</v>
      </c>
      <c r="U78" s="30">
        <f t="shared" si="3"/>
        <v>712.47861778175161</v>
      </c>
      <c r="V78" s="28">
        <f t="shared" si="27"/>
        <v>9.3488388066707728E-2</v>
      </c>
      <c r="W78" s="30">
        <f t="shared" si="4"/>
        <v>62.434430407444218</v>
      </c>
      <c r="X78" s="49" t="s">
        <v>25</v>
      </c>
      <c r="Y78" s="12"/>
    </row>
    <row r="79" spans="1:25" ht="27" customHeight="1" x14ac:dyDescent="0.25">
      <c r="A79" s="24" t="s">
        <v>95</v>
      </c>
      <c r="B79" s="25" t="s">
        <v>285</v>
      </c>
      <c r="C79" s="26" t="s">
        <v>286</v>
      </c>
      <c r="D79" s="27">
        <f>IF(E79="нд","нд",E79+F79+G79+H79)</f>
        <v>0</v>
      </c>
      <c r="E79" s="27">
        <v>0</v>
      </c>
      <c r="F79" s="27">
        <v>0</v>
      </c>
      <c r="G79" s="27">
        <v>0</v>
      </c>
      <c r="H79" s="27">
        <v>0</v>
      </c>
      <c r="I79" s="27">
        <f>J79+K79+L79+M79</f>
        <v>0</v>
      </c>
      <c r="J79" s="27">
        <v>0</v>
      </c>
      <c r="K79" s="27">
        <v>0</v>
      </c>
      <c r="L79" s="27">
        <v>0</v>
      </c>
      <c r="M79" s="27">
        <v>0</v>
      </c>
      <c r="N79" s="28">
        <f>IF(D79="нд","нд",I79-D79)</f>
        <v>0</v>
      </c>
      <c r="O79" s="29" t="str">
        <f t="shared" si="7"/>
        <v>-</v>
      </c>
      <c r="P79" s="28">
        <f>IF(E79="нд","нд",J79-E79)</f>
        <v>0</v>
      </c>
      <c r="Q79" s="30" t="str">
        <f>IF($D79="нд","нд",IF(E79=0,"-",P79/E79*100))</f>
        <v>-</v>
      </c>
      <c r="R79" s="28">
        <f>IF(F79="нд","нд",K79-F79)</f>
        <v>0</v>
      </c>
      <c r="S79" s="30" t="str">
        <f>IF($D79="нд","нд",IF(F79=0,"-",R79/F79*100))</f>
        <v>-</v>
      </c>
      <c r="T79" s="28">
        <f>IF(G79="нд","нд",L79-G79)</f>
        <v>0</v>
      </c>
      <c r="U79" s="30" t="str">
        <f>IF($D79="нд","нд",IF(G79=0,"-",T79/G79*100))</f>
        <v>-</v>
      </c>
      <c r="V79" s="28">
        <f>IF(H79="нд","нд",M79-H79)</f>
        <v>0</v>
      </c>
      <c r="W79" s="30" t="str">
        <f>IF($D79="нд","нд",IF(H79=0,"-",V79/H79*100))</f>
        <v>-</v>
      </c>
      <c r="X79" s="31" t="s">
        <v>25</v>
      </c>
      <c r="Y79" s="12"/>
    </row>
    <row r="80" spans="1:25" ht="27" customHeight="1" x14ac:dyDescent="0.25">
      <c r="A80" s="24" t="s">
        <v>95</v>
      </c>
      <c r="B80" s="25" t="s">
        <v>287</v>
      </c>
      <c r="C80" s="26" t="s">
        <v>288</v>
      </c>
      <c r="D80" s="27">
        <f>IF(E80="нд","нд",E80+F80+G80+H80)</f>
        <v>0.11256362813546292</v>
      </c>
      <c r="E80" s="27">
        <v>0</v>
      </c>
      <c r="F80" s="27">
        <v>0</v>
      </c>
      <c r="G80" s="27">
        <v>9.3803023446219103E-2</v>
      </c>
      <c r="H80" s="27">
        <v>1.8760604689243815E-2</v>
      </c>
      <c r="I80" s="27">
        <f>J80+K80+L80+M80</f>
        <v>9.0801000000000007E-2</v>
      </c>
      <c r="J80" s="27">
        <v>0</v>
      </c>
      <c r="K80" s="27">
        <v>0</v>
      </c>
      <c r="L80" s="27">
        <v>0</v>
      </c>
      <c r="M80" s="27">
        <v>9.0801000000000007E-2</v>
      </c>
      <c r="N80" s="28">
        <f>IF(D80="нд","нд",I80-D80)</f>
        <v>-2.1762628135462911E-2</v>
      </c>
      <c r="O80" s="29">
        <f t="shared" si="7"/>
        <v>-0.19333623565573971</v>
      </c>
      <c r="P80" s="28">
        <f>IF(E80="нд","нд",J80-E80)</f>
        <v>0</v>
      </c>
      <c r="Q80" s="30" t="str">
        <f>IF($D80="нд","нд",IF(E80=0,"-",P80/E80*100))</f>
        <v>-</v>
      </c>
      <c r="R80" s="28">
        <f>IF(F80="нд","нд",K80-F80)</f>
        <v>0</v>
      </c>
      <c r="S80" s="30" t="str">
        <f>IF($D80="нд","нд",IF(F80=0,"-",R80/F80*100))</f>
        <v>-</v>
      </c>
      <c r="T80" s="28">
        <f>IF(G80="нд","нд",L80-G80)</f>
        <v>-9.3803023446219103E-2</v>
      </c>
      <c r="U80" s="30">
        <f>IF($D80="нд","нд",IF(G80=0,"-",T80/G80*100))</f>
        <v>-100</v>
      </c>
      <c r="V80" s="28">
        <f>IF(H80="нд","нд",M80-H80)</f>
        <v>7.2040395310756192E-2</v>
      </c>
      <c r="W80" s="30">
        <f>IF($D80="нд","нд",IF(H80=0,"-",V80/H80*100))</f>
        <v>383.99825860655625</v>
      </c>
      <c r="X80" s="31" t="s">
        <v>282</v>
      </c>
      <c r="Y80" s="12"/>
    </row>
    <row r="81" spans="1:25" ht="27" customHeight="1" x14ac:dyDescent="0.25">
      <c r="A81" s="24" t="s">
        <v>95</v>
      </c>
      <c r="B81" s="25" t="s">
        <v>289</v>
      </c>
      <c r="C81" s="26" t="s">
        <v>290</v>
      </c>
      <c r="D81" s="27">
        <f t="shared" ref="D81:D85" si="40">IF(E81="нд","нд",E81+F81+G81+H81)</f>
        <v>0</v>
      </c>
      <c r="E81" s="27">
        <v>0</v>
      </c>
      <c r="F81" s="27">
        <v>0</v>
      </c>
      <c r="G81" s="27">
        <v>0</v>
      </c>
      <c r="H81" s="27">
        <v>0</v>
      </c>
      <c r="I81" s="27">
        <f t="shared" ref="I81:I85" si="41">J81+K81+L81+M81</f>
        <v>0</v>
      </c>
      <c r="J81" s="27">
        <v>0</v>
      </c>
      <c r="K81" s="27">
        <v>0</v>
      </c>
      <c r="L81" s="27">
        <v>0</v>
      </c>
      <c r="M81" s="27">
        <v>0</v>
      </c>
      <c r="N81" s="28">
        <f t="shared" ref="N81:N85" si="42">IF(D81="нд","нд",I81-D81)</f>
        <v>0</v>
      </c>
      <c r="O81" s="29" t="str">
        <f t="shared" si="7"/>
        <v>-</v>
      </c>
      <c r="P81" s="28">
        <f t="shared" ref="P81:P85" si="43">IF(E81="нд","нд",J81-E81)</f>
        <v>0</v>
      </c>
      <c r="Q81" s="30" t="str">
        <f t="shared" ref="Q81:Q85" si="44">IF($D81="нд","нд",IF(E81=0,"-",P81/E81*100))</f>
        <v>-</v>
      </c>
      <c r="R81" s="28">
        <f t="shared" ref="R81:R85" si="45">IF(F81="нд","нд",K81-F81)</f>
        <v>0</v>
      </c>
      <c r="S81" s="30" t="str">
        <f t="shared" ref="S81:S85" si="46">IF($D81="нд","нд",IF(F81=0,"-",R81/F81*100))</f>
        <v>-</v>
      </c>
      <c r="T81" s="28">
        <f t="shared" ref="T81:T85" si="47">IF(G81="нд","нд",L81-G81)</f>
        <v>0</v>
      </c>
      <c r="U81" s="30" t="str">
        <f t="shared" ref="U81:U85" si="48">IF($D81="нд","нд",IF(G81=0,"-",T81/G81*100))</f>
        <v>-</v>
      </c>
      <c r="V81" s="28">
        <f t="shared" ref="V81:V85" si="49">IF(H81="нд","нд",M81-H81)</f>
        <v>0</v>
      </c>
      <c r="W81" s="30" t="str">
        <f t="shared" ref="W81:W85" si="50">IF($D81="нд","нд",IF(H81=0,"-",V81/H81*100))</f>
        <v>-</v>
      </c>
      <c r="X81" s="31" t="s">
        <v>281</v>
      </c>
      <c r="Y81" s="12"/>
    </row>
    <row r="82" spans="1:25" ht="27" customHeight="1" x14ac:dyDescent="0.25">
      <c r="A82" s="24" t="s">
        <v>95</v>
      </c>
      <c r="B82" s="25" t="s">
        <v>291</v>
      </c>
      <c r="C82" s="26" t="s">
        <v>292</v>
      </c>
      <c r="D82" s="27">
        <f t="shared" si="40"/>
        <v>9.2659608910715049E-2</v>
      </c>
      <c r="E82" s="27">
        <v>0</v>
      </c>
      <c r="F82" s="27">
        <v>0</v>
      </c>
      <c r="G82" s="27">
        <v>0</v>
      </c>
      <c r="H82" s="27">
        <v>9.2659608910715049E-2</v>
      </c>
      <c r="I82" s="27">
        <f t="shared" si="41"/>
        <v>0</v>
      </c>
      <c r="J82" s="27">
        <v>0</v>
      </c>
      <c r="K82" s="27">
        <v>0</v>
      </c>
      <c r="L82" s="27">
        <v>0</v>
      </c>
      <c r="M82" s="27">
        <v>0</v>
      </c>
      <c r="N82" s="28">
        <f t="shared" si="42"/>
        <v>-9.2659608910715049E-2</v>
      </c>
      <c r="O82" s="29">
        <f t="shared" si="7"/>
        <v>-1</v>
      </c>
      <c r="P82" s="28">
        <f t="shared" si="43"/>
        <v>0</v>
      </c>
      <c r="Q82" s="30" t="str">
        <f t="shared" si="44"/>
        <v>-</v>
      </c>
      <c r="R82" s="28">
        <f t="shared" si="45"/>
        <v>0</v>
      </c>
      <c r="S82" s="30" t="str">
        <f t="shared" si="46"/>
        <v>-</v>
      </c>
      <c r="T82" s="28">
        <f t="shared" si="47"/>
        <v>0</v>
      </c>
      <c r="U82" s="30" t="str">
        <f t="shared" si="48"/>
        <v>-</v>
      </c>
      <c r="V82" s="28">
        <f t="shared" si="49"/>
        <v>-9.2659608910715049E-2</v>
      </c>
      <c r="W82" s="30">
        <f t="shared" si="50"/>
        <v>-100</v>
      </c>
      <c r="X82" s="31" t="s">
        <v>301</v>
      </c>
      <c r="Y82" s="12"/>
    </row>
    <row r="83" spans="1:25" ht="27" customHeight="1" x14ac:dyDescent="0.25">
      <c r="A83" s="24" t="s">
        <v>95</v>
      </c>
      <c r="B83" s="25" t="s">
        <v>293</v>
      </c>
      <c r="C83" s="26" t="s">
        <v>294</v>
      </c>
      <c r="D83" s="27">
        <f t="shared" si="40"/>
        <v>3.83183E-2</v>
      </c>
      <c r="E83" s="27">
        <v>0</v>
      </c>
      <c r="F83" s="27">
        <v>0</v>
      </c>
      <c r="G83" s="27">
        <v>0</v>
      </c>
      <c r="H83" s="27">
        <v>3.83183E-2</v>
      </c>
      <c r="I83" s="27">
        <f t="shared" si="41"/>
        <v>0</v>
      </c>
      <c r="J83" s="27">
        <v>0</v>
      </c>
      <c r="K83" s="27">
        <v>0</v>
      </c>
      <c r="L83" s="27">
        <v>0</v>
      </c>
      <c r="M83" s="27">
        <v>0</v>
      </c>
      <c r="N83" s="28">
        <f t="shared" si="42"/>
        <v>-3.83183E-2</v>
      </c>
      <c r="O83" s="29">
        <f t="shared" si="7"/>
        <v>-1</v>
      </c>
      <c r="P83" s="28">
        <f t="shared" si="43"/>
        <v>0</v>
      </c>
      <c r="Q83" s="30" t="str">
        <f t="shared" si="44"/>
        <v>-</v>
      </c>
      <c r="R83" s="28">
        <f t="shared" si="45"/>
        <v>0</v>
      </c>
      <c r="S83" s="30" t="str">
        <f t="shared" si="46"/>
        <v>-</v>
      </c>
      <c r="T83" s="28">
        <f t="shared" si="47"/>
        <v>0</v>
      </c>
      <c r="U83" s="30" t="str">
        <f t="shared" si="48"/>
        <v>-</v>
      </c>
      <c r="V83" s="28">
        <f t="shared" si="49"/>
        <v>-3.83183E-2</v>
      </c>
      <c r="W83" s="30">
        <f t="shared" si="50"/>
        <v>-100</v>
      </c>
      <c r="X83" s="31" t="s">
        <v>302</v>
      </c>
      <c r="Y83" s="12"/>
    </row>
    <row r="84" spans="1:25" ht="27" customHeight="1" x14ac:dyDescent="0.25">
      <c r="A84" s="24" t="s">
        <v>95</v>
      </c>
      <c r="B84" s="25" t="s">
        <v>295</v>
      </c>
      <c r="C84" s="26" t="s">
        <v>296</v>
      </c>
      <c r="D84" s="27">
        <f t="shared" si="40"/>
        <v>0</v>
      </c>
      <c r="E84" s="27">
        <v>0</v>
      </c>
      <c r="F84" s="27">
        <v>0</v>
      </c>
      <c r="G84" s="27">
        <v>0</v>
      </c>
      <c r="H84" s="27">
        <v>0</v>
      </c>
      <c r="I84" s="27">
        <f t="shared" si="41"/>
        <v>0</v>
      </c>
      <c r="J84" s="27">
        <v>0</v>
      </c>
      <c r="K84" s="27">
        <v>0</v>
      </c>
      <c r="L84" s="27">
        <v>0</v>
      </c>
      <c r="M84" s="27">
        <v>0</v>
      </c>
      <c r="N84" s="28">
        <f t="shared" si="42"/>
        <v>0</v>
      </c>
      <c r="O84" s="29" t="str">
        <f t="shared" si="7"/>
        <v>-</v>
      </c>
      <c r="P84" s="28">
        <f t="shared" si="43"/>
        <v>0</v>
      </c>
      <c r="Q84" s="30" t="str">
        <f t="shared" si="44"/>
        <v>-</v>
      </c>
      <c r="R84" s="28">
        <f t="shared" si="45"/>
        <v>0</v>
      </c>
      <c r="S84" s="30" t="str">
        <f t="shared" si="46"/>
        <v>-</v>
      </c>
      <c r="T84" s="28">
        <f t="shared" si="47"/>
        <v>0</v>
      </c>
      <c r="U84" s="30" t="str">
        <f t="shared" si="48"/>
        <v>-</v>
      </c>
      <c r="V84" s="28">
        <f t="shared" si="49"/>
        <v>0</v>
      </c>
      <c r="W84" s="30" t="str">
        <f t="shared" si="50"/>
        <v>-</v>
      </c>
      <c r="X84" s="31" t="s">
        <v>25</v>
      </c>
      <c r="Y84" s="12"/>
    </row>
    <row r="85" spans="1:25" ht="27" customHeight="1" x14ac:dyDescent="0.25">
      <c r="A85" s="24" t="s">
        <v>95</v>
      </c>
      <c r="B85" s="25" t="s">
        <v>297</v>
      </c>
      <c r="C85" s="26" t="s">
        <v>298</v>
      </c>
      <c r="D85" s="27">
        <f t="shared" si="40"/>
        <v>0</v>
      </c>
      <c r="E85" s="27">
        <v>0</v>
      </c>
      <c r="F85" s="27">
        <v>0</v>
      </c>
      <c r="G85" s="27">
        <v>0</v>
      </c>
      <c r="H85" s="27">
        <v>0</v>
      </c>
      <c r="I85" s="27">
        <f t="shared" si="41"/>
        <v>0</v>
      </c>
      <c r="J85" s="27">
        <v>0</v>
      </c>
      <c r="K85" s="27">
        <v>0</v>
      </c>
      <c r="L85" s="27">
        <v>0</v>
      </c>
      <c r="M85" s="27">
        <v>0</v>
      </c>
      <c r="N85" s="28">
        <f t="shared" si="42"/>
        <v>0</v>
      </c>
      <c r="O85" s="29" t="str">
        <f t="shared" si="7"/>
        <v>-</v>
      </c>
      <c r="P85" s="28">
        <f t="shared" si="43"/>
        <v>0</v>
      </c>
      <c r="Q85" s="30" t="str">
        <f t="shared" si="44"/>
        <v>-</v>
      </c>
      <c r="R85" s="28">
        <f t="shared" si="45"/>
        <v>0</v>
      </c>
      <c r="S85" s="30" t="str">
        <f t="shared" si="46"/>
        <v>-</v>
      </c>
      <c r="T85" s="28">
        <f t="shared" si="47"/>
        <v>0</v>
      </c>
      <c r="U85" s="30" t="str">
        <f t="shared" si="48"/>
        <v>-</v>
      </c>
      <c r="V85" s="28">
        <f t="shared" si="49"/>
        <v>0</v>
      </c>
      <c r="W85" s="30" t="str">
        <f t="shared" si="50"/>
        <v>-</v>
      </c>
      <c r="X85" s="31" t="s">
        <v>25</v>
      </c>
      <c r="Y85" s="12"/>
    </row>
    <row r="86" spans="1:25" ht="27" customHeight="1" x14ac:dyDescent="0.25">
      <c r="A86" s="24" t="s">
        <v>95</v>
      </c>
      <c r="B86" s="25" t="s">
        <v>299</v>
      </c>
      <c r="C86" s="26" t="s">
        <v>300</v>
      </c>
      <c r="D86" s="27" t="str">
        <f>IF(E86="нд","нд",E86+F86+G86+H86)</f>
        <v>нд</v>
      </c>
      <c r="E86" s="27" t="s">
        <v>25</v>
      </c>
      <c r="F86" s="27" t="s">
        <v>25</v>
      </c>
      <c r="G86" s="27" t="s">
        <v>25</v>
      </c>
      <c r="H86" s="27" t="s">
        <v>25</v>
      </c>
      <c r="I86" s="27">
        <f>J86+K86+L86+M86</f>
        <v>0.91455540999999996</v>
      </c>
      <c r="J86" s="27">
        <v>0</v>
      </c>
      <c r="K86" s="27">
        <v>0</v>
      </c>
      <c r="L86" s="27">
        <v>0.76212950833333337</v>
      </c>
      <c r="M86" s="27">
        <v>0.15242590166666659</v>
      </c>
      <c r="N86" s="28" t="str">
        <f>IF(D86="нд","нд",I86-D86)</f>
        <v>нд</v>
      </c>
      <c r="O86" s="29" t="str">
        <f t="shared" si="7"/>
        <v>нд</v>
      </c>
      <c r="P86" s="28" t="str">
        <f>IF(E86="нд","нд",J86-E86)</f>
        <v>нд</v>
      </c>
      <c r="Q86" s="30" t="str">
        <f>IF($D86="нд","нд",IF(E86=0,"-",P86/E86*100))</f>
        <v>нд</v>
      </c>
      <c r="R86" s="28" t="str">
        <f>IF(F86="нд","нд",K86-F86)</f>
        <v>нд</v>
      </c>
      <c r="S86" s="30" t="str">
        <f>IF($D86="нд","нд",IF(F86=0,"-",R86/F86*100))</f>
        <v>нд</v>
      </c>
      <c r="T86" s="28" t="str">
        <f>IF(G86="нд","нд",L86-G86)</f>
        <v>нд</v>
      </c>
      <c r="U86" s="30" t="str">
        <f>IF($D86="нд","нд",IF(G86=0,"-",T86/G86*100))</f>
        <v>нд</v>
      </c>
      <c r="V86" s="28" t="str">
        <f>IF(H86="нд","нд",M86-H86)</f>
        <v>нд</v>
      </c>
      <c r="W86" s="30" t="str">
        <f>IF($D86="нд","нд",IF(H86=0,"-",V86/H86*100))</f>
        <v>нд</v>
      </c>
      <c r="X86" s="31" t="s">
        <v>303</v>
      </c>
      <c r="Y86" s="12"/>
    </row>
    <row r="87" spans="1:25" ht="27" customHeight="1" x14ac:dyDescent="0.25">
      <c r="A87" s="24" t="s">
        <v>97</v>
      </c>
      <c r="B87" s="49" t="s">
        <v>98</v>
      </c>
      <c r="C87" s="26" t="s">
        <v>24</v>
      </c>
      <c r="D87" s="52">
        <f t="shared" ref="D87:M87" si="51">D88+D92+D97+D101</f>
        <v>667.50948581468106</v>
      </c>
      <c r="E87" s="52">
        <f t="shared" si="51"/>
        <v>0</v>
      </c>
      <c r="F87" s="52">
        <f t="shared" si="51"/>
        <v>0</v>
      </c>
      <c r="G87" s="52">
        <f t="shared" si="51"/>
        <v>101.47100652500001</v>
      </c>
      <c r="H87" s="52">
        <f t="shared" si="51"/>
        <v>566.03847928968105</v>
      </c>
      <c r="I87" s="52">
        <f t="shared" si="51"/>
        <v>273.66839935000002</v>
      </c>
      <c r="J87" s="52">
        <f t="shared" si="51"/>
        <v>0</v>
      </c>
      <c r="K87" s="52">
        <f t="shared" si="51"/>
        <v>0</v>
      </c>
      <c r="L87" s="52">
        <f t="shared" si="51"/>
        <v>116.14884179166668</v>
      </c>
      <c r="M87" s="52">
        <f t="shared" si="51"/>
        <v>157.5195575583333</v>
      </c>
      <c r="N87" s="28">
        <f t="shared" si="30"/>
        <v>-393.84108646468104</v>
      </c>
      <c r="O87" s="29">
        <f t="shared" si="7"/>
        <v>-0.59001571488382132</v>
      </c>
      <c r="P87" s="28">
        <f t="shared" si="31"/>
        <v>0</v>
      </c>
      <c r="Q87" s="30" t="str">
        <f t="shared" si="9"/>
        <v>-</v>
      </c>
      <c r="R87" s="28">
        <f t="shared" si="10"/>
        <v>0</v>
      </c>
      <c r="S87" s="30" t="str">
        <f t="shared" si="2"/>
        <v>-</v>
      </c>
      <c r="T87" s="28">
        <f t="shared" si="11"/>
        <v>14.677835266666676</v>
      </c>
      <c r="U87" s="30">
        <f t="shared" si="3"/>
        <v>14.465053387491936</v>
      </c>
      <c r="V87" s="28">
        <f t="shared" si="27"/>
        <v>-408.51892173134775</v>
      </c>
      <c r="W87" s="30">
        <f t="shared" si="4"/>
        <v>-72.17158138153367</v>
      </c>
      <c r="X87" s="49" t="s">
        <v>25</v>
      </c>
      <c r="Y87" s="12"/>
    </row>
    <row r="88" spans="1:25" ht="27" customHeight="1" x14ac:dyDescent="0.25">
      <c r="A88" s="24" t="s">
        <v>99</v>
      </c>
      <c r="B88" s="49" t="s">
        <v>100</v>
      </c>
      <c r="C88" s="26" t="s">
        <v>24</v>
      </c>
      <c r="D88" s="52">
        <f>D89+D90</f>
        <v>0</v>
      </c>
      <c r="E88" s="52">
        <f t="shared" ref="E88:M88" si="52">E89+E90</f>
        <v>0</v>
      </c>
      <c r="F88" s="52">
        <f t="shared" si="52"/>
        <v>0</v>
      </c>
      <c r="G88" s="52">
        <f t="shared" si="52"/>
        <v>0</v>
      </c>
      <c r="H88" s="52">
        <f t="shared" si="52"/>
        <v>0</v>
      </c>
      <c r="I88" s="52">
        <f t="shared" si="52"/>
        <v>0.53106105999999997</v>
      </c>
      <c r="J88" s="52">
        <f t="shared" si="52"/>
        <v>0</v>
      </c>
      <c r="K88" s="52">
        <f t="shared" si="52"/>
        <v>0</v>
      </c>
      <c r="L88" s="52">
        <f t="shared" si="52"/>
        <v>0.44255088333333331</v>
      </c>
      <c r="M88" s="52">
        <f t="shared" si="52"/>
        <v>8.8510176666666662E-2</v>
      </c>
      <c r="N88" s="28">
        <f t="shared" si="30"/>
        <v>0.53106105999999997</v>
      </c>
      <c r="O88" s="29" t="str">
        <f t="shared" si="7"/>
        <v>-</v>
      </c>
      <c r="P88" s="28">
        <f t="shared" si="31"/>
        <v>0</v>
      </c>
      <c r="Q88" s="30" t="str">
        <f t="shared" si="9"/>
        <v>-</v>
      </c>
      <c r="R88" s="28">
        <f t="shared" si="10"/>
        <v>0</v>
      </c>
      <c r="S88" s="30" t="str">
        <f t="shared" si="2"/>
        <v>-</v>
      </c>
      <c r="T88" s="28">
        <f t="shared" si="11"/>
        <v>0.44255088333333331</v>
      </c>
      <c r="U88" s="30" t="str">
        <f t="shared" si="3"/>
        <v>-</v>
      </c>
      <c r="V88" s="28">
        <f t="shared" si="27"/>
        <v>8.8510176666666662E-2</v>
      </c>
      <c r="W88" s="30" t="str">
        <f t="shared" si="4"/>
        <v>-</v>
      </c>
      <c r="X88" s="49" t="s">
        <v>25</v>
      </c>
      <c r="Y88" s="12"/>
    </row>
    <row r="89" spans="1:25" ht="27" customHeight="1" x14ac:dyDescent="0.25">
      <c r="A89" s="24" t="s">
        <v>101</v>
      </c>
      <c r="B89" s="49" t="s">
        <v>102</v>
      </c>
      <c r="C89" s="26" t="s">
        <v>24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8">
        <f t="shared" si="30"/>
        <v>0</v>
      </c>
      <c r="O89" s="29" t="str">
        <f t="shared" si="7"/>
        <v>-</v>
      </c>
      <c r="P89" s="28">
        <f t="shared" si="31"/>
        <v>0</v>
      </c>
      <c r="Q89" s="30" t="str">
        <f t="shared" si="9"/>
        <v>-</v>
      </c>
      <c r="R89" s="28">
        <f t="shared" si="10"/>
        <v>0</v>
      </c>
      <c r="S89" s="30" t="str">
        <f t="shared" ref="S89:S97" si="53">IF($D89="нд","нд",IF(F89=0,"-",R89/F89*100))</f>
        <v>-</v>
      </c>
      <c r="T89" s="28">
        <f t="shared" si="11"/>
        <v>0</v>
      </c>
      <c r="U89" s="30" t="str">
        <f t="shared" ref="U89:U97" si="54">IF($D89="нд","нд",IF(G89=0,"-",T89/G89*100))</f>
        <v>-</v>
      </c>
      <c r="V89" s="28">
        <f t="shared" si="27"/>
        <v>0</v>
      </c>
      <c r="W89" s="30" t="str">
        <f t="shared" ref="W89:W97" si="55">IF($D89="нд","нд",IF(H89=0,"-",V89/H89*100))</f>
        <v>-</v>
      </c>
      <c r="X89" s="49" t="s">
        <v>25</v>
      </c>
      <c r="Y89" s="12"/>
    </row>
    <row r="90" spans="1:25" ht="27" customHeight="1" x14ac:dyDescent="0.25">
      <c r="A90" s="24" t="s">
        <v>103</v>
      </c>
      <c r="B90" s="49" t="s">
        <v>104</v>
      </c>
      <c r="C90" s="26" t="s">
        <v>24</v>
      </c>
      <c r="D90" s="27">
        <f>SUM(D91)</f>
        <v>0</v>
      </c>
      <c r="E90" s="27">
        <f t="shared" ref="E90:M90" si="56">SUM(E91)</f>
        <v>0</v>
      </c>
      <c r="F90" s="27">
        <f t="shared" si="56"/>
        <v>0</v>
      </c>
      <c r="G90" s="27">
        <f t="shared" si="56"/>
        <v>0</v>
      </c>
      <c r="H90" s="27">
        <f t="shared" si="56"/>
        <v>0</v>
      </c>
      <c r="I90" s="27">
        <f t="shared" si="56"/>
        <v>0.53106105999999997</v>
      </c>
      <c r="J90" s="27">
        <f t="shared" si="56"/>
        <v>0</v>
      </c>
      <c r="K90" s="27">
        <f t="shared" si="56"/>
        <v>0</v>
      </c>
      <c r="L90" s="27">
        <f t="shared" si="56"/>
        <v>0.44255088333333331</v>
      </c>
      <c r="M90" s="27">
        <f t="shared" si="56"/>
        <v>8.8510176666666662E-2</v>
      </c>
      <c r="N90" s="27">
        <v>0</v>
      </c>
      <c r="O90" s="29" t="str">
        <f t="shared" ref="O90:O195" si="57">IF($D90="нд","нд",IF(D90=0,"-",N90/D90))</f>
        <v>-</v>
      </c>
      <c r="P90" s="28">
        <f t="shared" si="31"/>
        <v>0</v>
      </c>
      <c r="Q90" s="30" t="str">
        <f t="shared" ref="Q90:Q97" si="58">IF($D90="нд","нд",IF(E90=0,"-",P90/E90*100))</f>
        <v>-</v>
      </c>
      <c r="R90" s="28">
        <f t="shared" ref="R90:R97" si="59">IF(F90="нд","нд",K90-F90)</f>
        <v>0</v>
      </c>
      <c r="S90" s="30" t="str">
        <f t="shared" si="53"/>
        <v>-</v>
      </c>
      <c r="T90" s="28">
        <f t="shared" ref="T90:T97" si="60">IF(G90="нд","нд",L90-G90)</f>
        <v>0.44255088333333331</v>
      </c>
      <c r="U90" s="30" t="str">
        <f t="shared" si="54"/>
        <v>-</v>
      </c>
      <c r="V90" s="28">
        <f t="shared" si="27"/>
        <v>8.8510176666666662E-2</v>
      </c>
      <c r="W90" s="30" t="str">
        <f t="shared" si="55"/>
        <v>-</v>
      </c>
      <c r="X90" s="49" t="s">
        <v>25</v>
      </c>
      <c r="Y90" s="12"/>
    </row>
    <row r="91" spans="1:25" ht="27" customHeight="1" x14ac:dyDescent="0.25">
      <c r="A91" s="24" t="s">
        <v>103</v>
      </c>
      <c r="B91" s="25" t="s">
        <v>304</v>
      </c>
      <c r="C91" s="26" t="s">
        <v>305</v>
      </c>
      <c r="D91" s="27" t="str">
        <f>IF(E91="нд","нд",E91+F91+G91+H91)</f>
        <v>нд</v>
      </c>
      <c r="E91" s="27" t="s">
        <v>25</v>
      </c>
      <c r="F91" s="27" t="s">
        <v>25</v>
      </c>
      <c r="G91" s="27" t="s">
        <v>25</v>
      </c>
      <c r="H91" s="27" t="s">
        <v>25</v>
      </c>
      <c r="I91" s="27">
        <f>J91+K91+L91+M91</f>
        <v>0.53106105999999997</v>
      </c>
      <c r="J91" s="27">
        <v>0</v>
      </c>
      <c r="K91" s="27">
        <v>0</v>
      </c>
      <c r="L91" s="27">
        <v>0.44255088333333331</v>
      </c>
      <c r="M91" s="27">
        <v>8.8510176666666662E-2</v>
      </c>
      <c r="N91" s="28" t="str">
        <f>IF(D91="нд","нд",I91-D91)</f>
        <v>нд</v>
      </c>
      <c r="O91" s="29" t="str">
        <f t="shared" si="57"/>
        <v>нд</v>
      </c>
      <c r="P91" s="28" t="str">
        <f>IF(E91="нд","нд",J91-E91)</f>
        <v>нд</v>
      </c>
      <c r="Q91" s="30" t="str">
        <f>IF($D91="нд","нд",IF(E91=0,"-",P91/E91*100))</f>
        <v>нд</v>
      </c>
      <c r="R91" s="28" t="str">
        <f>IF(F91="нд","нд",K91-F91)</f>
        <v>нд</v>
      </c>
      <c r="S91" s="30" t="str">
        <f>IF($D91="нд","нд",IF(F91=0,"-",R91/F91*100))</f>
        <v>нд</v>
      </c>
      <c r="T91" s="28" t="str">
        <f>IF(G91="нд","нд",L91-G91)</f>
        <v>нд</v>
      </c>
      <c r="U91" s="30" t="str">
        <f>IF($D91="нд","нд",IF(G91=0,"-",T91/G91*100))</f>
        <v>нд</v>
      </c>
      <c r="V91" s="28" t="str">
        <f>IF(H91="нд","нд",M91-H91)</f>
        <v>нд</v>
      </c>
      <c r="W91" s="30" t="str">
        <f>IF($D91="нд","нд",IF(H91=0,"-",V91/H91*100))</f>
        <v>нд</v>
      </c>
      <c r="X91" s="31" t="s">
        <v>316</v>
      </c>
      <c r="Y91" s="12"/>
    </row>
    <row r="92" spans="1:25" ht="27" customHeight="1" x14ac:dyDescent="0.25">
      <c r="A92" s="24" t="s">
        <v>105</v>
      </c>
      <c r="B92" s="49" t="s">
        <v>106</v>
      </c>
      <c r="C92" s="26" t="s">
        <v>24</v>
      </c>
      <c r="D92" s="27">
        <f t="shared" ref="D92:M92" si="61">D93+D96</f>
        <v>156.88591829868102</v>
      </c>
      <c r="E92" s="27">
        <f t="shared" si="61"/>
        <v>0</v>
      </c>
      <c r="F92" s="27">
        <f t="shared" si="61"/>
        <v>0</v>
      </c>
      <c r="G92" s="27">
        <f t="shared" si="61"/>
        <v>0</v>
      </c>
      <c r="H92" s="27">
        <f t="shared" si="61"/>
        <v>156.88591829868102</v>
      </c>
      <c r="I92" s="27">
        <f t="shared" si="61"/>
        <v>147.05533209999999</v>
      </c>
      <c r="J92" s="27">
        <f t="shared" si="61"/>
        <v>0</v>
      </c>
      <c r="K92" s="27">
        <f t="shared" si="61"/>
        <v>0</v>
      </c>
      <c r="L92" s="27">
        <f t="shared" si="61"/>
        <v>10.976123683333345</v>
      </c>
      <c r="M92" s="27">
        <f t="shared" si="61"/>
        <v>136.07920841666663</v>
      </c>
      <c r="N92" s="28">
        <f t="shared" si="30"/>
        <v>-9.8305861986810328</v>
      </c>
      <c r="O92" s="29">
        <f t="shared" si="57"/>
        <v>-6.2660730199924394E-2</v>
      </c>
      <c r="P92" s="28">
        <f t="shared" si="31"/>
        <v>0</v>
      </c>
      <c r="Q92" s="30" t="str">
        <f t="shared" si="58"/>
        <v>-</v>
      </c>
      <c r="R92" s="28">
        <f t="shared" si="59"/>
        <v>0</v>
      </c>
      <c r="S92" s="30" t="str">
        <f t="shared" si="53"/>
        <v>-</v>
      </c>
      <c r="T92" s="28">
        <f t="shared" si="60"/>
        <v>10.976123683333345</v>
      </c>
      <c r="U92" s="30" t="str">
        <f t="shared" si="54"/>
        <v>-</v>
      </c>
      <c r="V92" s="28">
        <f t="shared" si="27"/>
        <v>-20.806709882014388</v>
      </c>
      <c r="W92" s="30">
        <f t="shared" si="55"/>
        <v>-13.262318318717655</v>
      </c>
      <c r="X92" s="49" t="s">
        <v>25</v>
      </c>
      <c r="Y92" s="12"/>
    </row>
    <row r="93" spans="1:25" ht="27" customHeight="1" x14ac:dyDescent="0.25">
      <c r="A93" s="24" t="s">
        <v>107</v>
      </c>
      <c r="B93" s="49" t="s">
        <v>108</v>
      </c>
      <c r="C93" s="26" t="s">
        <v>24</v>
      </c>
      <c r="D93" s="27">
        <f>SUM(D94:D95)</f>
        <v>156.88591829868102</v>
      </c>
      <c r="E93" s="27">
        <f t="shared" ref="E93:M93" si="62">SUM(E94:E95)</f>
        <v>0</v>
      </c>
      <c r="F93" s="27">
        <f t="shared" si="62"/>
        <v>0</v>
      </c>
      <c r="G93" s="27">
        <f t="shared" si="62"/>
        <v>0</v>
      </c>
      <c r="H93" s="27">
        <f t="shared" si="62"/>
        <v>156.88591829868102</v>
      </c>
      <c r="I93" s="27">
        <f t="shared" si="62"/>
        <v>147.05533209999999</v>
      </c>
      <c r="J93" s="27">
        <f t="shared" si="62"/>
        <v>0</v>
      </c>
      <c r="K93" s="27">
        <f t="shared" si="62"/>
        <v>0</v>
      </c>
      <c r="L93" s="27">
        <f t="shared" si="62"/>
        <v>10.976123683333345</v>
      </c>
      <c r="M93" s="27">
        <f t="shared" si="62"/>
        <v>136.07920841666663</v>
      </c>
      <c r="N93" s="28">
        <f t="shared" si="30"/>
        <v>-9.8305861986810328</v>
      </c>
      <c r="O93" s="29">
        <f t="shared" si="57"/>
        <v>-6.2660730199924394E-2</v>
      </c>
      <c r="P93" s="28">
        <f t="shared" si="31"/>
        <v>0</v>
      </c>
      <c r="Q93" s="30" t="str">
        <f t="shared" si="58"/>
        <v>-</v>
      </c>
      <c r="R93" s="28">
        <f t="shared" si="59"/>
        <v>0</v>
      </c>
      <c r="S93" s="30" t="str">
        <f t="shared" si="53"/>
        <v>-</v>
      </c>
      <c r="T93" s="28">
        <f t="shared" si="60"/>
        <v>10.976123683333345</v>
      </c>
      <c r="U93" s="30" t="str">
        <f t="shared" si="54"/>
        <v>-</v>
      </c>
      <c r="V93" s="28">
        <f t="shared" si="27"/>
        <v>-20.806709882014388</v>
      </c>
      <c r="W93" s="30">
        <f t="shared" si="55"/>
        <v>-13.262318318717655</v>
      </c>
      <c r="X93" s="49" t="s">
        <v>25</v>
      </c>
      <c r="Y93" s="12"/>
    </row>
    <row r="94" spans="1:25" ht="27" customHeight="1" x14ac:dyDescent="0.25">
      <c r="A94" s="24" t="s">
        <v>107</v>
      </c>
      <c r="B94" s="25" t="s">
        <v>306</v>
      </c>
      <c r="C94" s="26" t="s">
        <v>307</v>
      </c>
      <c r="D94" s="27">
        <f>IF(E94="нд","нд",E94+F94+G94+H94)</f>
        <v>0</v>
      </c>
      <c r="E94" s="27">
        <v>0</v>
      </c>
      <c r="F94" s="27">
        <v>0</v>
      </c>
      <c r="G94" s="27">
        <v>0</v>
      </c>
      <c r="H94" s="27">
        <v>0</v>
      </c>
      <c r="I94" s="27">
        <f>J94+K94+L94+M94</f>
        <v>0</v>
      </c>
      <c r="J94" s="27">
        <v>0</v>
      </c>
      <c r="K94" s="27">
        <v>0</v>
      </c>
      <c r="L94" s="27">
        <v>0</v>
      </c>
      <c r="M94" s="27">
        <v>0</v>
      </c>
      <c r="N94" s="28">
        <f>IF(D94="нд","нд",I94-D94)</f>
        <v>0</v>
      </c>
      <c r="O94" s="29" t="str">
        <f t="shared" si="57"/>
        <v>-</v>
      </c>
      <c r="P94" s="28">
        <f>IF(E94="нд","нд",J94-E94)</f>
        <v>0</v>
      </c>
      <c r="Q94" s="30" t="str">
        <f>IF($D94="нд","нд",IF(E94=0,"-",P94/E94*100))</f>
        <v>-</v>
      </c>
      <c r="R94" s="28">
        <f>IF(F94="нд","нд",K94-F94)</f>
        <v>0</v>
      </c>
      <c r="S94" s="30" t="str">
        <f>IF($D94="нд","нд",IF(F94=0,"-",R94/F94*100))</f>
        <v>-</v>
      </c>
      <c r="T94" s="28">
        <f>IF(G94="нд","нд",L94-G94)</f>
        <v>0</v>
      </c>
      <c r="U94" s="30" t="str">
        <f>IF($D94="нд","нд",IF(G94=0,"-",T94/G94*100))</f>
        <v>-</v>
      </c>
      <c r="V94" s="28">
        <f>IF(H94="нд","нд",M94-H94)</f>
        <v>0</v>
      </c>
      <c r="W94" s="30" t="str">
        <f>IF($D94="нд","нд",IF(H94=0,"-",V94/H94*100))</f>
        <v>-</v>
      </c>
      <c r="X94" s="31" t="s">
        <v>25</v>
      </c>
      <c r="Y94" s="12"/>
    </row>
    <row r="95" spans="1:25" ht="27" customHeight="1" x14ac:dyDescent="0.25">
      <c r="A95" s="24" t="s">
        <v>107</v>
      </c>
      <c r="B95" s="25" t="s">
        <v>308</v>
      </c>
      <c r="C95" s="26" t="s">
        <v>309</v>
      </c>
      <c r="D95" s="27">
        <f>IF(E95="нд","нд",E95+F95+G95+H95)</f>
        <v>156.88591829868102</v>
      </c>
      <c r="E95" s="27">
        <v>0</v>
      </c>
      <c r="F95" s="27">
        <v>0</v>
      </c>
      <c r="G95" s="27">
        <v>0</v>
      </c>
      <c r="H95" s="27">
        <v>156.88591829868102</v>
      </c>
      <c r="I95" s="27">
        <f>J95+K95+L95+M95</f>
        <v>147.05533209999999</v>
      </c>
      <c r="J95" s="27">
        <v>0</v>
      </c>
      <c r="K95" s="27">
        <v>0</v>
      </c>
      <c r="L95" s="27">
        <v>10.976123683333345</v>
      </c>
      <c r="M95" s="27">
        <v>136.07920841666663</v>
      </c>
      <c r="N95" s="28">
        <f>IF(D95="нд","нд",I95-D95)</f>
        <v>-9.8305861986810328</v>
      </c>
      <c r="O95" s="29">
        <f t="shared" si="57"/>
        <v>-6.2660730199924394E-2</v>
      </c>
      <c r="P95" s="28">
        <f>IF(E95="нд","нд",J95-E95)</f>
        <v>0</v>
      </c>
      <c r="Q95" s="30" t="str">
        <f>IF($D95="нд","нд",IF(E95=0,"-",P95/E95*100))</f>
        <v>-</v>
      </c>
      <c r="R95" s="28">
        <f>IF(F95="нд","нд",K95-F95)</f>
        <v>0</v>
      </c>
      <c r="S95" s="30" t="str">
        <f>IF($D95="нд","нд",IF(F95=0,"-",R95/F95*100))</f>
        <v>-</v>
      </c>
      <c r="T95" s="28">
        <f>IF(G95="нд","нд",L95-G95)</f>
        <v>10.976123683333345</v>
      </c>
      <c r="U95" s="30" t="str">
        <f>IF($D95="нд","нд",IF(G95=0,"-",T95/G95*100))</f>
        <v>-</v>
      </c>
      <c r="V95" s="28">
        <f>IF(H95="нд","нд",M95-H95)</f>
        <v>-20.806709882014388</v>
      </c>
      <c r="W95" s="30">
        <f>IF($D95="нд","нд",IF(H95=0,"-",V95/H95*100))</f>
        <v>-13.262318318717655</v>
      </c>
      <c r="X95" s="31" t="s">
        <v>317</v>
      </c>
      <c r="Y95" s="12"/>
    </row>
    <row r="96" spans="1:25" ht="27" customHeight="1" x14ac:dyDescent="0.25">
      <c r="A96" s="24" t="s">
        <v>109</v>
      </c>
      <c r="B96" s="49" t="s">
        <v>110</v>
      </c>
      <c r="C96" s="26" t="s">
        <v>24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8">
        <f t="shared" si="30"/>
        <v>0</v>
      </c>
      <c r="O96" s="29" t="str">
        <f t="shared" si="57"/>
        <v>-</v>
      </c>
      <c r="P96" s="28">
        <f t="shared" si="31"/>
        <v>0</v>
      </c>
      <c r="Q96" s="30" t="str">
        <f t="shared" si="58"/>
        <v>-</v>
      </c>
      <c r="R96" s="28">
        <f t="shared" si="59"/>
        <v>0</v>
      </c>
      <c r="S96" s="30" t="str">
        <f t="shared" si="53"/>
        <v>-</v>
      </c>
      <c r="T96" s="28">
        <f t="shared" si="60"/>
        <v>0</v>
      </c>
      <c r="U96" s="30" t="str">
        <f t="shared" si="54"/>
        <v>-</v>
      </c>
      <c r="V96" s="28">
        <f t="shared" si="27"/>
        <v>0</v>
      </c>
      <c r="W96" s="30" t="str">
        <f t="shared" si="55"/>
        <v>-</v>
      </c>
      <c r="X96" s="49" t="s">
        <v>25</v>
      </c>
      <c r="Y96" s="12"/>
    </row>
    <row r="97" spans="1:25" ht="27" customHeight="1" x14ac:dyDescent="0.25">
      <c r="A97" s="24" t="s">
        <v>111</v>
      </c>
      <c r="B97" s="49" t="s">
        <v>112</v>
      </c>
      <c r="C97" s="26" t="s">
        <v>24</v>
      </c>
      <c r="D97" s="27">
        <f>SUM(D98:D100)</f>
        <v>388.85835968600009</v>
      </c>
      <c r="E97" s="27">
        <f t="shared" ref="E97:M97" si="63">SUM(E98:E100)</f>
        <v>0</v>
      </c>
      <c r="F97" s="27">
        <f t="shared" si="63"/>
        <v>0</v>
      </c>
      <c r="G97" s="27">
        <f t="shared" si="63"/>
        <v>0</v>
      </c>
      <c r="H97" s="27">
        <f t="shared" si="63"/>
        <v>388.85835968600009</v>
      </c>
      <c r="I97" s="27">
        <f t="shared" si="63"/>
        <v>4.3167983599999999</v>
      </c>
      <c r="J97" s="27">
        <f t="shared" si="63"/>
        <v>0</v>
      </c>
      <c r="K97" s="27">
        <f t="shared" si="63"/>
        <v>0</v>
      </c>
      <c r="L97" s="27">
        <f t="shared" si="63"/>
        <v>3.2591607000000002</v>
      </c>
      <c r="M97" s="27">
        <f t="shared" si="63"/>
        <v>1.0576376599999997</v>
      </c>
      <c r="N97" s="28">
        <f t="shared" si="30"/>
        <v>-384.54156132600008</v>
      </c>
      <c r="O97" s="29">
        <f t="shared" si="57"/>
        <v>-0.98889878987432389</v>
      </c>
      <c r="P97" s="28">
        <f t="shared" si="31"/>
        <v>0</v>
      </c>
      <c r="Q97" s="30" t="str">
        <f t="shared" si="58"/>
        <v>-</v>
      </c>
      <c r="R97" s="28">
        <f t="shared" si="59"/>
        <v>0</v>
      </c>
      <c r="S97" s="30" t="str">
        <f t="shared" si="53"/>
        <v>-</v>
      </c>
      <c r="T97" s="28">
        <f t="shared" si="60"/>
        <v>3.2591607000000002</v>
      </c>
      <c r="U97" s="30" t="str">
        <f t="shared" si="54"/>
        <v>-</v>
      </c>
      <c r="V97" s="28">
        <f t="shared" si="27"/>
        <v>-387.80072202600007</v>
      </c>
      <c r="W97" s="30">
        <f t="shared" si="55"/>
        <v>-99.728014678441255</v>
      </c>
      <c r="X97" s="49" t="s">
        <v>25</v>
      </c>
      <c r="Y97" s="12"/>
    </row>
    <row r="98" spans="1:25" ht="27" customHeight="1" x14ac:dyDescent="0.25">
      <c r="A98" s="24" t="s">
        <v>111</v>
      </c>
      <c r="B98" s="25" t="s">
        <v>310</v>
      </c>
      <c r="C98" s="26" t="s">
        <v>311</v>
      </c>
      <c r="D98" s="27">
        <f>IF(E98="нд","нд",E98+F98+G98+H98)</f>
        <v>75.685649690000147</v>
      </c>
      <c r="E98" s="27">
        <v>0</v>
      </c>
      <c r="F98" s="27">
        <v>0</v>
      </c>
      <c r="G98" s="27">
        <v>0</v>
      </c>
      <c r="H98" s="27">
        <v>75.685649690000147</v>
      </c>
      <c r="I98" s="27">
        <f>J98+K98+L98+M98</f>
        <v>4.3167983599999999</v>
      </c>
      <c r="J98" s="27">
        <v>0</v>
      </c>
      <c r="K98" s="27">
        <v>0</v>
      </c>
      <c r="L98" s="27">
        <v>3.2591607000000002</v>
      </c>
      <c r="M98" s="27">
        <v>1.0576376599999997</v>
      </c>
      <c r="N98" s="28">
        <f>IF(D98="нд","нд",I98-D98)</f>
        <v>-71.368851330000155</v>
      </c>
      <c r="O98" s="29">
        <f t="shared" si="57"/>
        <v>-0.94296411040030559</v>
      </c>
      <c r="P98" s="28">
        <f>IF(E98="нд","нд",J98-E98)</f>
        <v>0</v>
      </c>
      <c r="Q98" s="30" t="str">
        <f>IF($D98="нд","нд",IF(E98=0,"-",P98/E98*100))</f>
        <v>-</v>
      </c>
      <c r="R98" s="28">
        <f>IF(F98="нд","нд",K98-F98)</f>
        <v>0</v>
      </c>
      <c r="S98" s="30" t="str">
        <f>IF($D98="нд","нд",IF(F98=0,"-",R98/F98*100))</f>
        <v>-</v>
      </c>
      <c r="T98" s="28">
        <f>IF(G98="нд","нд",L98-G98)</f>
        <v>3.2591607000000002</v>
      </c>
      <c r="U98" s="30" t="str">
        <f>IF($D98="нд","нд",IF(G98=0,"-",T98/G98*100))</f>
        <v>-</v>
      </c>
      <c r="V98" s="28">
        <f>IF(H98="нд","нд",M98-H98)</f>
        <v>-74.62801203000015</v>
      </c>
      <c r="W98" s="30">
        <f>IF($D98="нд","нд",IF(H98=0,"-",V98/H98*100))</f>
        <v>-98.602591555556486</v>
      </c>
      <c r="X98" s="31" t="s">
        <v>318</v>
      </c>
      <c r="Y98" s="12"/>
    </row>
    <row r="99" spans="1:25" ht="27" customHeight="1" x14ac:dyDescent="0.25">
      <c r="A99" s="24" t="s">
        <v>111</v>
      </c>
      <c r="B99" s="25" t="s">
        <v>312</v>
      </c>
      <c r="C99" s="26" t="s">
        <v>313</v>
      </c>
      <c r="D99" s="27">
        <f>IF(E99="нд","нд",E99+F99+G99+H99)</f>
        <v>0</v>
      </c>
      <c r="E99" s="27">
        <v>0</v>
      </c>
      <c r="F99" s="27">
        <v>0</v>
      </c>
      <c r="G99" s="27">
        <v>0</v>
      </c>
      <c r="H99" s="27">
        <v>0</v>
      </c>
      <c r="I99" s="27">
        <f>J99+K99+L99+M99</f>
        <v>0</v>
      </c>
      <c r="J99" s="27">
        <v>0</v>
      </c>
      <c r="K99" s="27">
        <v>0</v>
      </c>
      <c r="L99" s="27">
        <v>0</v>
      </c>
      <c r="M99" s="27">
        <v>0</v>
      </c>
      <c r="N99" s="28">
        <f>IF(D99="нд","нд",I99-D99)</f>
        <v>0</v>
      </c>
      <c r="O99" s="29" t="str">
        <f t="shared" si="57"/>
        <v>-</v>
      </c>
      <c r="P99" s="28">
        <f>IF(E99="нд","нд",J99-E99)</f>
        <v>0</v>
      </c>
      <c r="Q99" s="30" t="str">
        <f>IF($D99="нд","нд",IF(E99=0,"-",P99/E99*100))</f>
        <v>-</v>
      </c>
      <c r="R99" s="28">
        <f>IF(F99="нд","нд",K99-F99)</f>
        <v>0</v>
      </c>
      <c r="S99" s="30" t="str">
        <f>IF($D99="нд","нд",IF(F99=0,"-",R99/F99*100))</f>
        <v>-</v>
      </c>
      <c r="T99" s="28">
        <f>IF(G99="нд","нд",L99-G99)</f>
        <v>0</v>
      </c>
      <c r="U99" s="30" t="str">
        <f>IF($D99="нд","нд",IF(G99=0,"-",T99/G99*100))</f>
        <v>-</v>
      </c>
      <c r="V99" s="28">
        <f>IF(H99="нд","нд",M99-H99)</f>
        <v>0</v>
      </c>
      <c r="W99" s="30" t="str">
        <f>IF($D99="нд","нд",IF(H99=0,"-",V99/H99*100))</f>
        <v>-</v>
      </c>
      <c r="X99" s="31" t="s">
        <v>25</v>
      </c>
      <c r="Y99" s="12"/>
    </row>
    <row r="100" spans="1:25" ht="27" customHeight="1" x14ac:dyDescent="0.25">
      <c r="A100" s="24" t="s">
        <v>111</v>
      </c>
      <c r="B100" s="25" t="s">
        <v>314</v>
      </c>
      <c r="C100" s="26" t="s">
        <v>315</v>
      </c>
      <c r="D100" s="27">
        <f>IF(E100="нд","нд",E100+F100+G100+H100)</f>
        <v>313.17270999599992</v>
      </c>
      <c r="E100" s="27">
        <v>0</v>
      </c>
      <c r="F100" s="27">
        <v>0</v>
      </c>
      <c r="G100" s="27">
        <v>0</v>
      </c>
      <c r="H100" s="27">
        <v>313.17270999599992</v>
      </c>
      <c r="I100" s="27">
        <f>J100+K100+L100+M100</f>
        <v>0</v>
      </c>
      <c r="J100" s="27">
        <v>0</v>
      </c>
      <c r="K100" s="27">
        <v>0</v>
      </c>
      <c r="L100" s="27">
        <v>0</v>
      </c>
      <c r="M100" s="27">
        <v>0</v>
      </c>
      <c r="N100" s="28">
        <f>IF(D100="нд","нд",I100-D100)</f>
        <v>-313.17270999599992</v>
      </c>
      <c r="O100" s="29">
        <f t="shared" si="57"/>
        <v>-1</v>
      </c>
      <c r="P100" s="28">
        <f>IF(E100="нд","нд",J100-E100)</f>
        <v>0</v>
      </c>
      <c r="Q100" s="30" t="str">
        <f>IF($D100="нд","нд",IF(E100=0,"-",P100/E100*100))</f>
        <v>-</v>
      </c>
      <c r="R100" s="28">
        <f>IF(F100="нд","нд",K100-F100)</f>
        <v>0</v>
      </c>
      <c r="S100" s="30" t="str">
        <f>IF($D100="нд","нд",IF(F100=0,"-",R100/F100*100))</f>
        <v>-</v>
      </c>
      <c r="T100" s="28">
        <f>IF(G100="нд","нд",L100-G100)</f>
        <v>0</v>
      </c>
      <c r="U100" s="30" t="str">
        <f>IF($D100="нд","нд",IF(G100=0,"-",T100/G100*100))</f>
        <v>-</v>
      </c>
      <c r="V100" s="28">
        <f>IF(H100="нд","нд",M100-H100)</f>
        <v>-313.17270999599992</v>
      </c>
      <c r="W100" s="30">
        <f>IF($D100="нд","нд",IF(H100=0,"-",V100/H100*100))</f>
        <v>-100</v>
      </c>
      <c r="X100" s="31" t="s">
        <v>319</v>
      </c>
      <c r="Y100" s="12"/>
    </row>
    <row r="101" spans="1:25" ht="27" customHeight="1" x14ac:dyDescent="0.25">
      <c r="A101" s="24" t="s">
        <v>113</v>
      </c>
      <c r="B101" s="49" t="s">
        <v>114</v>
      </c>
      <c r="C101" s="26" t="s">
        <v>24</v>
      </c>
      <c r="D101" s="52">
        <f>D102+D103</f>
        <v>121.76520783000001</v>
      </c>
      <c r="E101" s="52">
        <f t="shared" ref="E101:M101" si="64">E102+E103</f>
        <v>0</v>
      </c>
      <c r="F101" s="52">
        <f t="shared" si="64"/>
        <v>0</v>
      </c>
      <c r="G101" s="52">
        <f t="shared" si="64"/>
        <v>101.47100652500001</v>
      </c>
      <c r="H101" s="52">
        <f t="shared" si="64"/>
        <v>20.294201305000001</v>
      </c>
      <c r="I101" s="52">
        <f t="shared" si="64"/>
        <v>121.76520783000001</v>
      </c>
      <c r="J101" s="52">
        <f t="shared" si="64"/>
        <v>0</v>
      </c>
      <c r="K101" s="52">
        <f t="shared" si="64"/>
        <v>0</v>
      </c>
      <c r="L101" s="52">
        <f t="shared" si="64"/>
        <v>101.47100652500001</v>
      </c>
      <c r="M101" s="52">
        <f t="shared" si="64"/>
        <v>20.294201305000001</v>
      </c>
      <c r="N101" s="28">
        <f t="shared" ref="N101:N211" si="65">IF(D101="нд","нд",I101-D101)</f>
        <v>0</v>
      </c>
      <c r="O101" s="29">
        <f t="shared" si="57"/>
        <v>0</v>
      </c>
      <c r="P101" s="28">
        <f t="shared" ref="P101:P211" si="66">IF(E101="нд","нд",J101-E101)</f>
        <v>0</v>
      </c>
      <c r="Q101" s="30" t="str">
        <f t="shared" ref="Q101:Q211" si="67">IF($D101="нд","нд",IF(E101=0,"-",P101/E101*100))</f>
        <v>-</v>
      </c>
      <c r="R101" s="28">
        <f t="shared" ref="R101:R211" si="68">IF(F101="нд","нд",K101-F101)</f>
        <v>0</v>
      </c>
      <c r="S101" s="30" t="str">
        <f t="shared" ref="S101:S211" si="69">IF($D101="нд","нд",IF(F101=0,"-",R101/F101*100))</f>
        <v>-</v>
      </c>
      <c r="T101" s="28">
        <f t="shared" ref="T101:T211" si="70">IF(G101="нд","нд",L101-G101)</f>
        <v>0</v>
      </c>
      <c r="U101" s="30">
        <f t="shared" ref="U101:U211" si="71">IF($D101="нд","нд",IF(G101=0,"-",T101/G101*100))</f>
        <v>0</v>
      </c>
      <c r="V101" s="28">
        <f t="shared" ref="V101:V211" si="72">IF(H101="нд","нд",M101-H101)</f>
        <v>0</v>
      </c>
      <c r="W101" s="30">
        <f t="shared" ref="W101:W211" si="73">IF($D101="нд","нд",IF(H101=0,"-",V101/H101*100))</f>
        <v>0</v>
      </c>
      <c r="X101" s="49" t="s">
        <v>25</v>
      </c>
      <c r="Y101" s="12"/>
    </row>
    <row r="102" spans="1:25" ht="27" customHeight="1" x14ac:dyDescent="0.25">
      <c r="A102" s="24" t="s">
        <v>115</v>
      </c>
      <c r="B102" s="49" t="s">
        <v>116</v>
      </c>
      <c r="C102" s="26" t="s">
        <v>24</v>
      </c>
      <c r="D102" s="52">
        <v>0</v>
      </c>
      <c r="E102" s="52">
        <v>0</v>
      </c>
      <c r="F102" s="52">
        <v>0</v>
      </c>
      <c r="G102" s="52">
        <v>0</v>
      </c>
      <c r="H102" s="52">
        <v>0</v>
      </c>
      <c r="I102" s="52">
        <v>0</v>
      </c>
      <c r="J102" s="52">
        <v>0</v>
      </c>
      <c r="K102" s="52">
        <v>0</v>
      </c>
      <c r="L102" s="52">
        <v>0</v>
      </c>
      <c r="M102" s="52">
        <v>0</v>
      </c>
      <c r="N102" s="28">
        <f t="shared" si="65"/>
        <v>0</v>
      </c>
      <c r="O102" s="29" t="str">
        <f t="shared" si="57"/>
        <v>-</v>
      </c>
      <c r="P102" s="28">
        <f t="shared" si="66"/>
        <v>0</v>
      </c>
      <c r="Q102" s="30" t="str">
        <f t="shared" si="67"/>
        <v>-</v>
      </c>
      <c r="R102" s="28">
        <f t="shared" si="68"/>
        <v>0</v>
      </c>
      <c r="S102" s="30" t="str">
        <f t="shared" si="69"/>
        <v>-</v>
      </c>
      <c r="T102" s="28">
        <f t="shared" si="70"/>
        <v>0</v>
      </c>
      <c r="U102" s="30" t="str">
        <f t="shared" si="71"/>
        <v>-</v>
      </c>
      <c r="V102" s="28">
        <f t="shared" si="72"/>
        <v>0</v>
      </c>
      <c r="W102" s="30" t="str">
        <f t="shared" si="73"/>
        <v>-</v>
      </c>
      <c r="X102" s="49" t="s">
        <v>25</v>
      </c>
      <c r="Y102" s="12"/>
    </row>
    <row r="103" spans="1:25" ht="27" customHeight="1" x14ac:dyDescent="0.25">
      <c r="A103" s="24" t="s">
        <v>117</v>
      </c>
      <c r="B103" s="49" t="s">
        <v>118</v>
      </c>
      <c r="C103" s="26" t="s">
        <v>24</v>
      </c>
      <c r="D103" s="52">
        <f t="shared" ref="D103:M103" si="74">SUM(D104:D105)</f>
        <v>121.76520783000001</v>
      </c>
      <c r="E103" s="52">
        <f t="shared" si="74"/>
        <v>0</v>
      </c>
      <c r="F103" s="52">
        <f t="shared" si="74"/>
        <v>0</v>
      </c>
      <c r="G103" s="52">
        <f t="shared" si="74"/>
        <v>101.47100652500001</v>
      </c>
      <c r="H103" s="52">
        <f t="shared" si="74"/>
        <v>20.294201305000001</v>
      </c>
      <c r="I103" s="52">
        <f t="shared" si="74"/>
        <v>121.76520783000001</v>
      </c>
      <c r="J103" s="52">
        <f t="shared" si="74"/>
        <v>0</v>
      </c>
      <c r="K103" s="52">
        <f t="shared" si="74"/>
        <v>0</v>
      </c>
      <c r="L103" s="52">
        <f t="shared" si="74"/>
        <v>101.47100652500001</v>
      </c>
      <c r="M103" s="52">
        <f t="shared" si="74"/>
        <v>20.294201305000001</v>
      </c>
      <c r="N103" s="28">
        <f t="shared" si="65"/>
        <v>0</v>
      </c>
      <c r="O103" s="29">
        <f t="shared" si="57"/>
        <v>0</v>
      </c>
      <c r="P103" s="28">
        <f t="shared" si="66"/>
        <v>0</v>
      </c>
      <c r="Q103" s="30" t="str">
        <f t="shared" si="67"/>
        <v>-</v>
      </c>
      <c r="R103" s="28">
        <f t="shared" si="68"/>
        <v>0</v>
      </c>
      <c r="S103" s="30" t="str">
        <f t="shared" si="69"/>
        <v>-</v>
      </c>
      <c r="T103" s="28">
        <f t="shared" si="70"/>
        <v>0</v>
      </c>
      <c r="U103" s="30">
        <f t="shared" si="71"/>
        <v>0</v>
      </c>
      <c r="V103" s="28">
        <f t="shared" si="72"/>
        <v>0</v>
      </c>
      <c r="W103" s="30">
        <f t="shared" si="73"/>
        <v>0</v>
      </c>
      <c r="X103" s="49" t="s">
        <v>25</v>
      </c>
      <c r="Y103" s="12"/>
    </row>
    <row r="104" spans="1:25" ht="27" customHeight="1" x14ac:dyDescent="0.25">
      <c r="A104" s="24" t="s">
        <v>117</v>
      </c>
      <c r="B104" s="25" t="s">
        <v>320</v>
      </c>
      <c r="C104" s="26" t="s">
        <v>321</v>
      </c>
      <c r="D104" s="27">
        <f>IF(E104="нд","нд",E104+F104+G104+H104)</f>
        <v>74.649435850000003</v>
      </c>
      <c r="E104" s="27">
        <v>0</v>
      </c>
      <c r="F104" s="27">
        <v>0</v>
      </c>
      <c r="G104" s="27">
        <v>62.207863208333336</v>
      </c>
      <c r="H104" s="27">
        <v>12.441572641666667</v>
      </c>
      <c r="I104" s="27">
        <f>J104+K104+L104+M104</f>
        <v>74.649435850000003</v>
      </c>
      <c r="J104" s="27">
        <v>0</v>
      </c>
      <c r="K104" s="27">
        <v>0</v>
      </c>
      <c r="L104" s="27">
        <v>62.207863208333336</v>
      </c>
      <c r="M104" s="27">
        <v>12.441572641666667</v>
      </c>
      <c r="N104" s="28">
        <f>IF(D104="нд","нд",I104-D104)</f>
        <v>0</v>
      </c>
      <c r="O104" s="29">
        <f t="shared" si="57"/>
        <v>0</v>
      </c>
      <c r="P104" s="28">
        <f>IF(E104="нд","нд",J104-E104)</f>
        <v>0</v>
      </c>
      <c r="Q104" s="30" t="str">
        <f>IF($D104="нд","нд",IF(E104=0,"-",P104/E104*100))</f>
        <v>-</v>
      </c>
      <c r="R104" s="28">
        <f>IF(F104="нд","нд",K104-F104)</f>
        <v>0</v>
      </c>
      <c r="S104" s="30" t="str">
        <f>IF($D104="нд","нд",IF(F104=0,"-",R104/F104*100))</f>
        <v>-</v>
      </c>
      <c r="T104" s="28">
        <f>IF(G104="нд","нд",L104-G104)</f>
        <v>0</v>
      </c>
      <c r="U104" s="30">
        <f>IF($D104="нд","нд",IF(G104=0,"-",T104/G104*100))</f>
        <v>0</v>
      </c>
      <c r="V104" s="28">
        <f>IF(H104="нд","нд",M104-H104)</f>
        <v>0</v>
      </c>
      <c r="W104" s="30">
        <f>IF($D104="нд","нд",IF(H104=0,"-",V104/H104*100))</f>
        <v>0</v>
      </c>
      <c r="X104" s="31" t="s">
        <v>25</v>
      </c>
      <c r="Y104" s="12"/>
    </row>
    <row r="105" spans="1:25" ht="27" customHeight="1" x14ac:dyDescent="0.25">
      <c r="A105" s="24" t="s">
        <v>117</v>
      </c>
      <c r="B105" s="25" t="s">
        <v>322</v>
      </c>
      <c r="C105" s="26" t="s">
        <v>323</v>
      </c>
      <c r="D105" s="27">
        <f>IF(E105="нд","нд",E105+F105+G105+H105)</f>
        <v>47.115771979999998</v>
      </c>
      <c r="E105" s="27">
        <v>0</v>
      </c>
      <c r="F105" s="27">
        <v>0</v>
      </c>
      <c r="G105" s="27">
        <v>39.263143316666664</v>
      </c>
      <c r="H105" s="27">
        <v>7.8526286633333342</v>
      </c>
      <c r="I105" s="27">
        <f>J105+K105+L105+M105</f>
        <v>47.115771979999998</v>
      </c>
      <c r="J105" s="27">
        <v>0</v>
      </c>
      <c r="K105" s="27">
        <v>0</v>
      </c>
      <c r="L105" s="27">
        <v>39.263143316666664</v>
      </c>
      <c r="M105" s="27">
        <v>7.8526286633333342</v>
      </c>
      <c r="N105" s="28">
        <f>IF(D105="нд","нд",I105-D105)</f>
        <v>0</v>
      </c>
      <c r="O105" s="29">
        <f t="shared" si="57"/>
        <v>0</v>
      </c>
      <c r="P105" s="28">
        <f>IF(E105="нд","нд",J105-E105)</f>
        <v>0</v>
      </c>
      <c r="Q105" s="30" t="str">
        <f>IF($D105="нд","нд",IF(E105=0,"-",P105/E105*100))</f>
        <v>-</v>
      </c>
      <c r="R105" s="28">
        <f>IF(F105="нд","нд",K105-F105)</f>
        <v>0</v>
      </c>
      <c r="S105" s="30" t="str">
        <f>IF($D105="нд","нд",IF(F105=0,"-",R105/F105*100))</f>
        <v>-</v>
      </c>
      <c r="T105" s="28">
        <f>IF(G105="нд","нд",L105-G105)</f>
        <v>0</v>
      </c>
      <c r="U105" s="30">
        <f>IF($D105="нд","нд",IF(G105=0,"-",T105/G105*100))</f>
        <v>0</v>
      </c>
      <c r="V105" s="28">
        <f>IF(H105="нд","нд",M105-H105)</f>
        <v>0</v>
      </c>
      <c r="W105" s="30">
        <f>IF($D105="нд","нд",IF(H105=0,"-",V105/H105*100))</f>
        <v>0</v>
      </c>
      <c r="X105" s="31" t="s">
        <v>25</v>
      </c>
      <c r="Y105" s="12"/>
    </row>
    <row r="106" spans="1:25" ht="27" customHeight="1" x14ac:dyDescent="0.25">
      <c r="A106" s="24" t="s">
        <v>119</v>
      </c>
      <c r="B106" s="49" t="s">
        <v>120</v>
      </c>
      <c r="C106" s="26" t="s">
        <v>24</v>
      </c>
      <c r="D106" s="27">
        <f>D107+D108</f>
        <v>0</v>
      </c>
      <c r="E106" s="27">
        <f t="shared" ref="E106:M106" si="75">E107+E108</f>
        <v>0</v>
      </c>
      <c r="F106" s="27">
        <f t="shared" si="75"/>
        <v>0</v>
      </c>
      <c r="G106" s="27">
        <f t="shared" si="75"/>
        <v>0</v>
      </c>
      <c r="H106" s="27">
        <f t="shared" si="75"/>
        <v>0</v>
      </c>
      <c r="I106" s="27">
        <f t="shared" si="75"/>
        <v>0</v>
      </c>
      <c r="J106" s="27">
        <f t="shared" si="75"/>
        <v>0</v>
      </c>
      <c r="K106" s="27">
        <f t="shared" si="75"/>
        <v>0</v>
      </c>
      <c r="L106" s="27">
        <f t="shared" si="75"/>
        <v>0</v>
      </c>
      <c r="M106" s="27">
        <f t="shared" si="75"/>
        <v>0</v>
      </c>
      <c r="N106" s="28">
        <f t="shared" si="65"/>
        <v>0</v>
      </c>
      <c r="O106" s="29" t="str">
        <f t="shared" si="57"/>
        <v>-</v>
      </c>
      <c r="P106" s="28">
        <f t="shared" si="66"/>
        <v>0</v>
      </c>
      <c r="Q106" s="30" t="str">
        <f t="shared" si="67"/>
        <v>-</v>
      </c>
      <c r="R106" s="28">
        <f t="shared" si="68"/>
        <v>0</v>
      </c>
      <c r="S106" s="30" t="str">
        <f t="shared" si="69"/>
        <v>-</v>
      </c>
      <c r="T106" s="28">
        <f t="shared" si="70"/>
        <v>0</v>
      </c>
      <c r="U106" s="30" t="str">
        <f t="shared" si="71"/>
        <v>-</v>
      </c>
      <c r="V106" s="28">
        <f t="shared" si="72"/>
        <v>0</v>
      </c>
      <c r="W106" s="30" t="str">
        <f t="shared" si="73"/>
        <v>-</v>
      </c>
      <c r="X106" s="49" t="s">
        <v>25</v>
      </c>
      <c r="Y106" s="12"/>
    </row>
    <row r="107" spans="1:25" ht="27" customHeight="1" x14ac:dyDescent="0.25">
      <c r="A107" s="24" t="s">
        <v>121</v>
      </c>
      <c r="B107" s="49" t="s">
        <v>122</v>
      </c>
      <c r="C107" s="26" t="s">
        <v>24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8">
        <f t="shared" si="65"/>
        <v>0</v>
      </c>
      <c r="O107" s="29" t="str">
        <f t="shared" si="57"/>
        <v>-</v>
      </c>
      <c r="P107" s="28">
        <f t="shared" si="66"/>
        <v>0</v>
      </c>
      <c r="Q107" s="30" t="str">
        <f t="shared" si="67"/>
        <v>-</v>
      </c>
      <c r="R107" s="28">
        <f t="shared" si="68"/>
        <v>0</v>
      </c>
      <c r="S107" s="30" t="str">
        <f t="shared" si="69"/>
        <v>-</v>
      </c>
      <c r="T107" s="28">
        <f t="shared" si="70"/>
        <v>0</v>
      </c>
      <c r="U107" s="30" t="str">
        <f t="shared" si="71"/>
        <v>-</v>
      </c>
      <c r="V107" s="28">
        <f t="shared" si="72"/>
        <v>0</v>
      </c>
      <c r="W107" s="30" t="str">
        <f t="shared" si="73"/>
        <v>-</v>
      </c>
      <c r="X107" s="49" t="s">
        <v>25</v>
      </c>
      <c r="Y107" s="12"/>
    </row>
    <row r="108" spans="1:25" ht="27" customHeight="1" x14ac:dyDescent="0.25">
      <c r="A108" s="24" t="s">
        <v>123</v>
      </c>
      <c r="B108" s="49" t="s">
        <v>124</v>
      </c>
      <c r="C108" s="26" t="s">
        <v>24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9" t="str">
        <f t="shared" si="57"/>
        <v>-</v>
      </c>
      <c r="P108" s="28">
        <f t="shared" si="66"/>
        <v>0</v>
      </c>
      <c r="Q108" s="30" t="str">
        <f t="shared" si="67"/>
        <v>-</v>
      </c>
      <c r="R108" s="28">
        <f t="shared" si="68"/>
        <v>0</v>
      </c>
      <c r="S108" s="30" t="str">
        <f t="shared" si="69"/>
        <v>-</v>
      </c>
      <c r="T108" s="28">
        <f t="shared" si="70"/>
        <v>0</v>
      </c>
      <c r="U108" s="30" t="str">
        <f t="shared" si="71"/>
        <v>-</v>
      </c>
      <c r="V108" s="28">
        <f t="shared" si="72"/>
        <v>0</v>
      </c>
      <c r="W108" s="30" t="str">
        <f t="shared" si="73"/>
        <v>-</v>
      </c>
      <c r="X108" s="49" t="s">
        <v>25</v>
      </c>
      <c r="Y108" s="12"/>
    </row>
    <row r="109" spans="1:25" ht="27" customHeight="1" x14ac:dyDescent="0.25">
      <c r="A109" s="24" t="s">
        <v>125</v>
      </c>
      <c r="B109" s="49" t="s">
        <v>126</v>
      </c>
      <c r="C109" s="26" t="s">
        <v>24</v>
      </c>
      <c r="D109" s="27">
        <f>SUM(D110:D125)</f>
        <v>704.3209305440887</v>
      </c>
      <c r="E109" s="27">
        <f t="shared" ref="E109:M109" si="76">SUM(E110:E125)</f>
        <v>0</v>
      </c>
      <c r="F109" s="27">
        <f t="shared" si="76"/>
        <v>0</v>
      </c>
      <c r="G109" s="27">
        <f t="shared" si="76"/>
        <v>0</v>
      </c>
      <c r="H109" s="27">
        <f t="shared" si="76"/>
        <v>704.3209305440887</v>
      </c>
      <c r="I109" s="27">
        <f t="shared" si="76"/>
        <v>539.59825193999995</v>
      </c>
      <c r="J109" s="27">
        <f t="shared" si="76"/>
        <v>0</v>
      </c>
      <c r="K109" s="27">
        <f t="shared" si="76"/>
        <v>0</v>
      </c>
      <c r="L109" s="27">
        <f t="shared" si="76"/>
        <v>20.799519350000004</v>
      </c>
      <c r="M109" s="27">
        <f t="shared" si="76"/>
        <v>518.7987325900001</v>
      </c>
      <c r="N109" s="27">
        <f t="shared" ref="N109" si="77">SUM(N110:N123)</f>
        <v>-132.57558441714554</v>
      </c>
      <c r="O109" s="29">
        <f t="shared" si="57"/>
        <v>-0.18823178279641747</v>
      </c>
      <c r="P109" s="28">
        <f t="shared" si="66"/>
        <v>0</v>
      </c>
      <c r="Q109" s="30" t="str">
        <f t="shared" si="67"/>
        <v>-</v>
      </c>
      <c r="R109" s="28">
        <f t="shared" si="68"/>
        <v>0</v>
      </c>
      <c r="S109" s="30" t="str">
        <f t="shared" si="69"/>
        <v>-</v>
      </c>
      <c r="T109" s="28">
        <f t="shared" si="70"/>
        <v>20.799519350000004</v>
      </c>
      <c r="U109" s="30" t="str">
        <f t="shared" si="71"/>
        <v>-</v>
      </c>
      <c r="V109" s="28">
        <f t="shared" si="72"/>
        <v>-185.5221979540886</v>
      </c>
      <c r="W109" s="30">
        <f t="shared" si="73"/>
        <v>-26.340577130197239</v>
      </c>
      <c r="X109" s="49" t="s">
        <v>25</v>
      </c>
      <c r="Y109" s="12"/>
    </row>
    <row r="110" spans="1:25" ht="27" customHeight="1" x14ac:dyDescent="0.25">
      <c r="A110" s="24" t="s">
        <v>125</v>
      </c>
      <c r="B110" s="25" t="s">
        <v>324</v>
      </c>
      <c r="C110" s="26" t="s">
        <v>325</v>
      </c>
      <c r="D110" s="27">
        <f t="shared" ref="D110:D125" si="78">IF(E110="нд","нд",E110+F110+G110+H110)</f>
        <v>4.3291306992000003</v>
      </c>
      <c r="E110" s="27">
        <v>0</v>
      </c>
      <c r="F110" s="27">
        <v>0</v>
      </c>
      <c r="G110" s="27">
        <v>0</v>
      </c>
      <c r="H110" s="27">
        <v>4.3291306992000003</v>
      </c>
      <c r="I110" s="27">
        <f t="shared" ref="I110:I125" si="79">J110+K110+L110+M110</f>
        <v>1.0811029999999999E-2</v>
      </c>
      <c r="J110" s="27">
        <v>0</v>
      </c>
      <c r="K110" s="27">
        <v>0</v>
      </c>
      <c r="L110" s="27">
        <v>0</v>
      </c>
      <c r="M110" s="27">
        <v>1.0811029999999999E-2</v>
      </c>
      <c r="N110" s="28">
        <f t="shared" ref="N110:N125" si="80">IF(D110="нд","нд",I110-D110)</f>
        <v>-4.3183196692000001</v>
      </c>
      <c r="O110" s="29">
        <f t="shared" si="57"/>
        <v>-0.99750272496924197</v>
      </c>
      <c r="P110" s="28">
        <f t="shared" si="66"/>
        <v>0</v>
      </c>
      <c r="Q110" s="30" t="str">
        <f t="shared" si="67"/>
        <v>-</v>
      </c>
      <c r="R110" s="28">
        <f t="shared" si="68"/>
        <v>0</v>
      </c>
      <c r="S110" s="30" t="str">
        <f t="shared" si="69"/>
        <v>-</v>
      </c>
      <c r="T110" s="28">
        <f t="shared" si="70"/>
        <v>0</v>
      </c>
      <c r="U110" s="30" t="str">
        <f t="shared" si="71"/>
        <v>-</v>
      </c>
      <c r="V110" s="28">
        <f t="shared" si="72"/>
        <v>-4.3183196692000001</v>
      </c>
      <c r="W110" s="30">
        <f t="shared" si="73"/>
        <v>-99.750272496924197</v>
      </c>
      <c r="X110" s="31" t="s">
        <v>524</v>
      </c>
      <c r="Y110" s="12"/>
    </row>
    <row r="111" spans="1:25" ht="27" customHeight="1" x14ac:dyDescent="0.25">
      <c r="A111" s="24" t="s">
        <v>125</v>
      </c>
      <c r="B111" s="25" t="s">
        <v>326</v>
      </c>
      <c r="C111" s="26" t="s">
        <v>327</v>
      </c>
      <c r="D111" s="27">
        <f t="shared" si="78"/>
        <v>60.882068973199978</v>
      </c>
      <c r="E111" s="27">
        <v>0</v>
      </c>
      <c r="F111" s="27">
        <v>0</v>
      </c>
      <c r="G111" s="27">
        <v>0</v>
      </c>
      <c r="H111" s="27">
        <v>60.882068973199978</v>
      </c>
      <c r="I111" s="27">
        <f t="shared" si="79"/>
        <v>24.943383670000003</v>
      </c>
      <c r="J111" s="27">
        <v>0</v>
      </c>
      <c r="K111" s="27">
        <v>0</v>
      </c>
      <c r="L111" s="27">
        <v>2.7944175000000002</v>
      </c>
      <c r="M111" s="27">
        <v>22.148966170000001</v>
      </c>
      <c r="N111" s="28">
        <f t="shared" si="80"/>
        <v>-35.938685303199975</v>
      </c>
      <c r="O111" s="29">
        <f t="shared" si="57"/>
        <v>-0.59029999980815417</v>
      </c>
      <c r="P111" s="28">
        <f t="shared" si="66"/>
        <v>0</v>
      </c>
      <c r="Q111" s="30" t="str">
        <f t="shared" si="67"/>
        <v>-</v>
      </c>
      <c r="R111" s="28">
        <f t="shared" si="68"/>
        <v>0</v>
      </c>
      <c r="S111" s="30" t="str">
        <f t="shared" si="69"/>
        <v>-</v>
      </c>
      <c r="T111" s="28">
        <f t="shared" si="70"/>
        <v>2.7944175000000002</v>
      </c>
      <c r="U111" s="30" t="str">
        <f t="shared" si="71"/>
        <v>-</v>
      </c>
      <c r="V111" s="28">
        <f t="shared" si="72"/>
        <v>-38.733102803199976</v>
      </c>
      <c r="W111" s="30">
        <f t="shared" si="73"/>
        <v>-63.619885881753</v>
      </c>
      <c r="X111" s="31" t="s">
        <v>25</v>
      </c>
      <c r="Y111" s="12"/>
    </row>
    <row r="112" spans="1:25" ht="27" customHeight="1" x14ac:dyDescent="0.25">
      <c r="A112" s="24" t="s">
        <v>125</v>
      </c>
      <c r="B112" s="25" t="s">
        <v>328</v>
      </c>
      <c r="C112" s="26" t="s">
        <v>329</v>
      </c>
      <c r="D112" s="27">
        <f t="shared" si="78"/>
        <v>52.287888952742875</v>
      </c>
      <c r="E112" s="27">
        <v>0</v>
      </c>
      <c r="F112" s="27">
        <v>0</v>
      </c>
      <c r="G112" s="27">
        <v>0</v>
      </c>
      <c r="H112" s="27">
        <v>52.287888952742875</v>
      </c>
      <c r="I112" s="27">
        <f t="shared" si="79"/>
        <v>56.010765399999997</v>
      </c>
      <c r="J112" s="27">
        <v>0</v>
      </c>
      <c r="K112" s="27">
        <v>0</v>
      </c>
      <c r="L112" s="27">
        <v>0.49390166666666679</v>
      </c>
      <c r="M112" s="27">
        <v>55.516863733333331</v>
      </c>
      <c r="N112" s="28">
        <f t="shared" si="80"/>
        <v>3.7228764472571214</v>
      </c>
      <c r="O112" s="29">
        <f t="shared" si="57"/>
        <v>7.1199593669230163E-2</v>
      </c>
      <c r="P112" s="28">
        <f t="shared" si="66"/>
        <v>0</v>
      </c>
      <c r="Q112" s="30" t="str">
        <f t="shared" si="67"/>
        <v>-</v>
      </c>
      <c r="R112" s="28">
        <f t="shared" si="68"/>
        <v>0</v>
      </c>
      <c r="S112" s="30" t="str">
        <f t="shared" si="69"/>
        <v>-</v>
      </c>
      <c r="T112" s="28">
        <f t="shared" si="70"/>
        <v>0.49390166666666679</v>
      </c>
      <c r="U112" s="30" t="str">
        <f t="shared" si="71"/>
        <v>-</v>
      </c>
      <c r="V112" s="28">
        <f t="shared" si="72"/>
        <v>3.2289747805904554</v>
      </c>
      <c r="W112" s="30">
        <f t="shared" si="73"/>
        <v>6.175377979992196</v>
      </c>
      <c r="X112" s="31" t="s">
        <v>525</v>
      </c>
      <c r="Y112" s="12"/>
    </row>
    <row r="113" spans="1:25" ht="27" customHeight="1" x14ac:dyDescent="0.25">
      <c r="A113" s="24" t="s">
        <v>125</v>
      </c>
      <c r="B113" s="25" t="s">
        <v>330</v>
      </c>
      <c r="C113" s="26" t="s">
        <v>331</v>
      </c>
      <c r="D113" s="27">
        <f t="shared" si="78"/>
        <v>11.117916004545375</v>
      </c>
      <c r="E113" s="27">
        <v>0</v>
      </c>
      <c r="F113" s="27">
        <v>0</v>
      </c>
      <c r="G113" s="27">
        <v>0</v>
      </c>
      <c r="H113" s="27">
        <v>11.117916004545375</v>
      </c>
      <c r="I113" s="27">
        <f t="shared" si="79"/>
        <v>10.7992586</v>
      </c>
      <c r="J113" s="27">
        <v>0</v>
      </c>
      <c r="K113" s="27">
        <v>0</v>
      </c>
      <c r="L113" s="27">
        <v>0.30994333333333335</v>
      </c>
      <c r="M113" s="27">
        <v>10.489315266666667</v>
      </c>
      <c r="N113" s="28">
        <f t="shared" si="80"/>
        <v>-0.31865740454537494</v>
      </c>
      <c r="O113" s="29">
        <f t="shared" si="57"/>
        <v>-2.8661612879167027E-2</v>
      </c>
      <c r="P113" s="28">
        <f t="shared" si="66"/>
        <v>0</v>
      </c>
      <c r="Q113" s="30" t="str">
        <f t="shared" si="67"/>
        <v>-</v>
      </c>
      <c r="R113" s="28">
        <f t="shared" si="68"/>
        <v>0</v>
      </c>
      <c r="S113" s="30" t="str">
        <f t="shared" si="69"/>
        <v>-</v>
      </c>
      <c r="T113" s="28">
        <f t="shared" si="70"/>
        <v>0.30994333333333335</v>
      </c>
      <c r="U113" s="30" t="str">
        <f t="shared" si="71"/>
        <v>-</v>
      </c>
      <c r="V113" s="28">
        <f t="shared" si="72"/>
        <v>-0.62860073787870796</v>
      </c>
      <c r="W113" s="30">
        <f t="shared" si="73"/>
        <v>-5.6539439371705544</v>
      </c>
      <c r="X113" s="31" t="s">
        <v>25</v>
      </c>
      <c r="Y113" s="12"/>
    </row>
    <row r="114" spans="1:25" ht="27" customHeight="1" x14ac:dyDescent="0.25">
      <c r="A114" s="24" t="s">
        <v>125</v>
      </c>
      <c r="B114" s="25" t="s">
        <v>332</v>
      </c>
      <c r="C114" s="26" t="s">
        <v>333</v>
      </c>
      <c r="D114" s="27">
        <f t="shared" si="78"/>
        <v>62.377270368110615</v>
      </c>
      <c r="E114" s="27">
        <v>0</v>
      </c>
      <c r="F114" s="27">
        <v>0</v>
      </c>
      <c r="G114" s="27">
        <v>0</v>
      </c>
      <c r="H114" s="27">
        <v>62.377270368110615</v>
      </c>
      <c r="I114" s="27">
        <f t="shared" si="79"/>
        <v>30.945371860000002</v>
      </c>
      <c r="J114" s="27">
        <v>0</v>
      </c>
      <c r="K114" s="27">
        <v>0</v>
      </c>
      <c r="L114" s="27">
        <v>0.14023333333333352</v>
      </c>
      <c r="M114" s="27">
        <v>30.805138526666667</v>
      </c>
      <c r="N114" s="28">
        <f t="shared" si="80"/>
        <v>-31.431898508110613</v>
      </c>
      <c r="O114" s="29">
        <f t="shared" si="57"/>
        <v>-0.50389987126111357</v>
      </c>
      <c r="P114" s="28">
        <f t="shared" si="66"/>
        <v>0</v>
      </c>
      <c r="Q114" s="30" t="str">
        <f t="shared" si="67"/>
        <v>-</v>
      </c>
      <c r="R114" s="28">
        <f t="shared" si="68"/>
        <v>0</v>
      </c>
      <c r="S114" s="30" t="str">
        <f t="shared" si="69"/>
        <v>-</v>
      </c>
      <c r="T114" s="28">
        <f t="shared" si="70"/>
        <v>0.14023333333333352</v>
      </c>
      <c r="U114" s="30" t="str">
        <f t="shared" si="71"/>
        <v>-</v>
      </c>
      <c r="V114" s="28">
        <f t="shared" si="72"/>
        <v>-31.572131841443948</v>
      </c>
      <c r="W114" s="30">
        <f t="shared" si="73"/>
        <v>-50.614801922439845</v>
      </c>
      <c r="X114" s="31" t="s">
        <v>524</v>
      </c>
      <c r="Y114" s="12"/>
    </row>
    <row r="115" spans="1:25" ht="27" customHeight="1" x14ac:dyDescent="0.25">
      <c r="A115" s="24" t="s">
        <v>125</v>
      </c>
      <c r="B115" s="25" t="s">
        <v>334</v>
      </c>
      <c r="C115" s="26" t="s">
        <v>335</v>
      </c>
      <c r="D115" s="27">
        <f t="shared" si="78"/>
        <v>61.509984620185676</v>
      </c>
      <c r="E115" s="27">
        <v>0</v>
      </c>
      <c r="F115" s="27">
        <v>0</v>
      </c>
      <c r="G115" s="27">
        <v>0</v>
      </c>
      <c r="H115" s="27">
        <v>61.509984620185676</v>
      </c>
      <c r="I115" s="27">
        <f t="shared" si="79"/>
        <v>56.249670220000006</v>
      </c>
      <c r="J115" s="27">
        <v>0</v>
      </c>
      <c r="K115" s="27">
        <v>0</v>
      </c>
      <c r="L115" s="27">
        <v>1.2572883333333322</v>
      </c>
      <c r="M115" s="27">
        <v>54.992381886666671</v>
      </c>
      <c r="N115" s="28">
        <f t="shared" si="80"/>
        <v>-5.2603144001856705</v>
      </c>
      <c r="O115" s="29">
        <f t="shared" si="57"/>
        <v>-8.551968322975971E-2</v>
      </c>
      <c r="P115" s="28">
        <f t="shared" si="66"/>
        <v>0</v>
      </c>
      <c r="Q115" s="30" t="str">
        <f t="shared" si="67"/>
        <v>-</v>
      </c>
      <c r="R115" s="28">
        <f t="shared" si="68"/>
        <v>0</v>
      </c>
      <c r="S115" s="30" t="str">
        <f t="shared" si="69"/>
        <v>-</v>
      </c>
      <c r="T115" s="28">
        <f t="shared" si="70"/>
        <v>1.2572883333333322</v>
      </c>
      <c r="U115" s="30" t="str">
        <f t="shared" si="71"/>
        <v>-</v>
      </c>
      <c r="V115" s="28">
        <f t="shared" si="72"/>
        <v>-6.5176027335190057</v>
      </c>
      <c r="W115" s="30">
        <f t="shared" si="73"/>
        <v>-10.596007743725123</v>
      </c>
      <c r="X115" s="31" t="s">
        <v>524</v>
      </c>
      <c r="Y115" s="12"/>
    </row>
    <row r="116" spans="1:25" ht="27" customHeight="1" x14ac:dyDescent="0.25">
      <c r="A116" s="24" t="s">
        <v>125</v>
      </c>
      <c r="B116" s="25" t="s">
        <v>336</v>
      </c>
      <c r="C116" s="26" t="s">
        <v>337</v>
      </c>
      <c r="D116" s="27">
        <f t="shared" si="78"/>
        <v>62.099501426179998</v>
      </c>
      <c r="E116" s="27">
        <v>0</v>
      </c>
      <c r="F116" s="27">
        <v>0</v>
      </c>
      <c r="G116" s="27">
        <v>0</v>
      </c>
      <c r="H116" s="27">
        <v>62.099501426179998</v>
      </c>
      <c r="I116" s="27">
        <f t="shared" si="79"/>
        <v>20.336125700000004</v>
      </c>
      <c r="J116" s="27">
        <v>0</v>
      </c>
      <c r="K116" s="27">
        <v>0</v>
      </c>
      <c r="L116" s="27">
        <v>5.6186970583333338</v>
      </c>
      <c r="M116" s="27">
        <v>14.717428641666668</v>
      </c>
      <c r="N116" s="28">
        <f t="shared" si="80"/>
        <v>-41.763375726179994</v>
      </c>
      <c r="O116" s="29">
        <f t="shared" si="57"/>
        <v>-0.67252352703387941</v>
      </c>
      <c r="P116" s="28">
        <f t="shared" si="66"/>
        <v>0</v>
      </c>
      <c r="Q116" s="30" t="str">
        <f t="shared" si="67"/>
        <v>-</v>
      </c>
      <c r="R116" s="28">
        <f t="shared" si="68"/>
        <v>0</v>
      </c>
      <c r="S116" s="30" t="str">
        <f t="shared" si="69"/>
        <v>-</v>
      </c>
      <c r="T116" s="28">
        <f t="shared" si="70"/>
        <v>5.6186970583333338</v>
      </c>
      <c r="U116" s="30" t="str">
        <f t="shared" si="71"/>
        <v>-</v>
      </c>
      <c r="V116" s="28">
        <f t="shared" si="72"/>
        <v>-47.382072784513326</v>
      </c>
      <c r="W116" s="30">
        <f t="shared" si="73"/>
        <v>-76.300246694956428</v>
      </c>
      <c r="X116" s="31" t="s">
        <v>526</v>
      </c>
      <c r="Y116" s="12"/>
    </row>
    <row r="117" spans="1:25" ht="27" customHeight="1" x14ac:dyDescent="0.25">
      <c r="A117" s="24" t="s">
        <v>125</v>
      </c>
      <c r="B117" s="25" t="s">
        <v>338</v>
      </c>
      <c r="C117" s="26" t="s">
        <v>339</v>
      </c>
      <c r="D117" s="27">
        <f t="shared" si="78"/>
        <v>11.214728734289528</v>
      </c>
      <c r="E117" s="27">
        <v>0</v>
      </c>
      <c r="F117" s="27">
        <v>0</v>
      </c>
      <c r="G117" s="27">
        <v>0</v>
      </c>
      <c r="H117" s="27">
        <v>11.214728734289528</v>
      </c>
      <c r="I117" s="27">
        <f t="shared" si="79"/>
        <v>20.750987889999998</v>
      </c>
      <c r="J117" s="27">
        <v>0</v>
      </c>
      <c r="K117" s="27">
        <v>0</v>
      </c>
      <c r="L117" s="27">
        <v>0.30929250833333349</v>
      </c>
      <c r="M117" s="27">
        <v>20.441695381666666</v>
      </c>
      <c r="N117" s="28">
        <f t="shared" si="80"/>
        <v>9.5362591557104697</v>
      </c>
      <c r="O117" s="29">
        <f t="shared" si="57"/>
        <v>0.85033346607421156</v>
      </c>
      <c r="P117" s="28">
        <f t="shared" si="66"/>
        <v>0</v>
      </c>
      <c r="Q117" s="30" t="str">
        <f t="shared" si="67"/>
        <v>-</v>
      </c>
      <c r="R117" s="28">
        <f t="shared" si="68"/>
        <v>0</v>
      </c>
      <c r="S117" s="30" t="str">
        <f t="shared" si="69"/>
        <v>-</v>
      </c>
      <c r="T117" s="28">
        <f t="shared" si="70"/>
        <v>0.30929250833333349</v>
      </c>
      <c r="U117" s="30" t="str">
        <f t="shared" si="71"/>
        <v>-</v>
      </c>
      <c r="V117" s="28">
        <f t="shared" si="72"/>
        <v>9.2269666473771377</v>
      </c>
      <c r="W117" s="30">
        <f t="shared" si="73"/>
        <v>82.275433191400154</v>
      </c>
      <c r="X117" s="31" t="s">
        <v>524</v>
      </c>
      <c r="Y117" s="12"/>
    </row>
    <row r="118" spans="1:25" ht="27" customHeight="1" x14ac:dyDescent="0.25">
      <c r="A118" s="24" t="s">
        <v>125</v>
      </c>
      <c r="B118" s="25" t="s">
        <v>340</v>
      </c>
      <c r="C118" s="26" t="s">
        <v>341</v>
      </c>
      <c r="D118" s="27">
        <f t="shared" si="78"/>
        <v>26.889526814990656</v>
      </c>
      <c r="E118" s="27">
        <v>0</v>
      </c>
      <c r="F118" s="27">
        <v>0</v>
      </c>
      <c r="G118" s="27">
        <v>0</v>
      </c>
      <c r="H118" s="27">
        <v>26.889526814990656</v>
      </c>
      <c r="I118" s="27">
        <f t="shared" si="79"/>
        <v>34.378765489999999</v>
      </c>
      <c r="J118" s="27">
        <v>0</v>
      </c>
      <c r="K118" s="27">
        <v>0</v>
      </c>
      <c r="L118" s="27">
        <v>0.65053334166666665</v>
      </c>
      <c r="M118" s="27">
        <v>33.728232148333333</v>
      </c>
      <c r="N118" s="28">
        <f t="shared" si="80"/>
        <v>7.4892386750093429</v>
      </c>
      <c r="O118" s="29">
        <f t="shared" si="57"/>
        <v>0.27851879754292158</v>
      </c>
      <c r="P118" s="28">
        <f t="shared" si="66"/>
        <v>0</v>
      </c>
      <c r="Q118" s="30" t="str">
        <f t="shared" si="67"/>
        <v>-</v>
      </c>
      <c r="R118" s="28">
        <f t="shared" si="68"/>
        <v>0</v>
      </c>
      <c r="S118" s="30" t="str">
        <f t="shared" si="69"/>
        <v>-</v>
      </c>
      <c r="T118" s="28">
        <f t="shared" si="70"/>
        <v>0.65053334166666665</v>
      </c>
      <c r="U118" s="30" t="str">
        <f t="shared" si="71"/>
        <v>-</v>
      </c>
      <c r="V118" s="28">
        <f t="shared" si="72"/>
        <v>6.8387053333426771</v>
      </c>
      <c r="W118" s="30">
        <f t="shared" si="73"/>
        <v>25.432598276627775</v>
      </c>
      <c r="X118" s="31" t="s">
        <v>527</v>
      </c>
      <c r="Y118" s="12"/>
    </row>
    <row r="119" spans="1:25" ht="27" customHeight="1" x14ac:dyDescent="0.25">
      <c r="A119" s="24" t="s">
        <v>125</v>
      </c>
      <c r="B119" s="25" t="s">
        <v>342</v>
      </c>
      <c r="C119" s="26" t="s">
        <v>343</v>
      </c>
      <c r="D119" s="27">
        <f t="shared" si="78"/>
        <v>55.698002327472011</v>
      </c>
      <c r="E119" s="27">
        <v>0</v>
      </c>
      <c r="F119" s="27">
        <v>0</v>
      </c>
      <c r="G119" s="27">
        <v>0</v>
      </c>
      <c r="H119" s="27">
        <v>55.698002327472011</v>
      </c>
      <c r="I119" s="27">
        <f t="shared" si="79"/>
        <v>17.158989500000001</v>
      </c>
      <c r="J119" s="27">
        <v>0</v>
      </c>
      <c r="K119" s="27">
        <v>0</v>
      </c>
      <c r="L119" s="27">
        <v>2.3897333250000004</v>
      </c>
      <c r="M119" s="27">
        <v>14.769256174999999</v>
      </c>
      <c r="N119" s="28">
        <f t="shared" si="80"/>
        <v>-38.539012827472007</v>
      </c>
      <c r="O119" s="29">
        <f t="shared" si="57"/>
        <v>-0.69192809826257184</v>
      </c>
      <c r="P119" s="28">
        <f t="shared" si="66"/>
        <v>0</v>
      </c>
      <c r="Q119" s="30" t="str">
        <f t="shared" si="67"/>
        <v>-</v>
      </c>
      <c r="R119" s="28">
        <f t="shared" si="68"/>
        <v>0</v>
      </c>
      <c r="S119" s="30" t="str">
        <f t="shared" si="69"/>
        <v>-</v>
      </c>
      <c r="T119" s="28">
        <f t="shared" si="70"/>
        <v>2.3897333250000004</v>
      </c>
      <c r="U119" s="30" t="str">
        <f t="shared" si="71"/>
        <v>-</v>
      </c>
      <c r="V119" s="28">
        <f t="shared" si="72"/>
        <v>-40.928746152472016</v>
      </c>
      <c r="W119" s="30">
        <f t="shared" si="73"/>
        <v>-73.483328741010638</v>
      </c>
      <c r="X119" s="31" t="s">
        <v>526</v>
      </c>
      <c r="Y119" s="12"/>
    </row>
    <row r="120" spans="1:25" ht="27" customHeight="1" x14ac:dyDescent="0.25">
      <c r="A120" s="24" t="s">
        <v>125</v>
      </c>
      <c r="B120" s="25" t="s">
        <v>344</v>
      </c>
      <c r="C120" s="26" t="s">
        <v>345</v>
      </c>
      <c r="D120" s="27">
        <f t="shared" si="78"/>
        <v>121.730643932744</v>
      </c>
      <c r="E120" s="27">
        <v>0</v>
      </c>
      <c r="F120" s="27">
        <v>0</v>
      </c>
      <c r="G120" s="27">
        <v>0</v>
      </c>
      <c r="H120" s="27">
        <v>121.730643932744</v>
      </c>
      <c r="I120" s="27">
        <f t="shared" si="79"/>
        <v>67.124496469999997</v>
      </c>
      <c r="J120" s="27">
        <v>0</v>
      </c>
      <c r="K120" s="27">
        <v>0</v>
      </c>
      <c r="L120" s="27">
        <v>3.341047308333335</v>
      </c>
      <c r="M120" s="27">
        <v>63.783449161666667</v>
      </c>
      <c r="N120" s="28">
        <f t="shared" si="80"/>
        <v>-54.606147462744005</v>
      </c>
      <c r="O120" s="29">
        <f t="shared" si="57"/>
        <v>-0.44858176789826087</v>
      </c>
      <c r="P120" s="28">
        <f t="shared" si="66"/>
        <v>0</v>
      </c>
      <c r="Q120" s="30" t="str">
        <f t="shared" si="67"/>
        <v>-</v>
      </c>
      <c r="R120" s="28">
        <f t="shared" si="68"/>
        <v>0</v>
      </c>
      <c r="S120" s="30" t="str">
        <f t="shared" si="69"/>
        <v>-</v>
      </c>
      <c r="T120" s="28">
        <f t="shared" si="70"/>
        <v>3.341047308333335</v>
      </c>
      <c r="U120" s="30" t="str">
        <f t="shared" si="71"/>
        <v>-</v>
      </c>
      <c r="V120" s="28">
        <f t="shared" si="72"/>
        <v>-57.947194771077335</v>
      </c>
      <c r="W120" s="30">
        <f t="shared" si="73"/>
        <v>-47.602799836574491</v>
      </c>
      <c r="X120" s="31" t="s">
        <v>526</v>
      </c>
      <c r="Y120" s="12"/>
    </row>
    <row r="121" spans="1:25" ht="27" customHeight="1" x14ac:dyDescent="0.25">
      <c r="A121" s="24" t="s">
        <v>125</v>
      </c>
      <c r="B121" s="25" t="s">
        <v>346</v>
      </c>
      <c r="C121" s="26" t="s">
        <v>347</v>
      </c>
      <c r="D121" s="27">
        <f t="shared" si="78"/>
        <v>21.094201537054811</v>
      </c>
      <c r="E121" s="27">
        <v>0</v>
      </c>
      <c r="F121" s="27">
        <v>0</v>
      </c>
      <c r="G121" s="27">
        <v>0</v>
      </c>
      <c r="H121" s="27">
        <v>21.094201537054811</v>
      </c>
      <c r="I121" s="27">
        <f t="shared" si="79"/>
        <v>34.603232899999995</v>
      </c>
      <c r="J121" s="27">
        <v>0</v>
      </c>
      <c r="K121" s="27">
        <v>0</v>
      </c>
      <c r="L121" s="27">
        <v>0.53505333333333338</v>
      </c>
      <c r="M121" s="27">
        <v>34.068179566666664</v>
      </c>
      <c r="N121" s="28">
        <f t="shared" si="80"/>
        <v>13.509031362945183</v>
      </c>
      <c r="O121" s="29">
        <f t="shared" si="57"/>
        <v>0.64041444466218578</v>
      </c>
      <c r="P121" s="28">
        <f t="shared" si="66"/>
        <v>0</v>
      </c>
      <c r="Q121" s="30" t="str">
        <f t="shared" si="67"/>
        <v>-</v>
      </c>
      <c r="R121" s="28">
        <f t="shared" si="68"/>
        <v>0</v>
      </c>
      <c r="S121" s="30" t="str">
        <f t="shared" si="69"/>
        <v>-</v>
      </c>
      <c r="T121" s="28">
        <f t="shared" si="70"/>
        <v>0.53505333333333338</v>
      </c>
      <c r="U121" s="30" t="str">
        <f t="shared" si="71"/>
        <v>-</v>
      </c>
      <c r="V121" s="28">
        <f t="shared" si="72"/>
        <v>12.973978029611853</v>
      </c>
      <c r="W121" s="30">
        <f t="shared" si="73"/>
        <v>61.504949627134785</v>
      </c>
      <c r="X121" s="31" t="s">
        <v>527</v>
      </c>
      <c r="Y121" s="12"/>
    </row>
    <row r="122" spans="1:25" ht="27" customHeight="1" x14ac:dyDescent="0.25">
      <c r="A122" s="24" t="s">
        <v>125</v>
      </c>
      <c r="B122" s="25" t="s">
        <v>348</v>
      </c>
      <c r="C122" s="26" t="s">
        <v>349</v>
      </c>
      <c r="D122" s="27">
        <f t="shared" si="78"/>
        <v>33.258996905888651</v>
      </c>
      <c r="E122" s="27">
        <v>0</v>
      </c>
      <c r="F122" s="27">
        <v>0</v>
      </c>
      <c r="G122" s="27">
        <v>0</v>
      </c>
      <c r="H122" s="27">
        <v>33.258996905888651</v>
      </c>
      <c r="I122" s="27">
        <f t="shared" si="79"/>
        <v>59.086842000000004</v>
      </c>
      <c r="J122" s="27">
        <v>0</v>
      </c>
      <c r="K122" s="27">
        <v>0</v>
      </c>
      <c r="L122" s="27">
        <v>0.53907916666666666</v>
      </c>
      <c r="M122" s="27">
        <v>58.547762833333337</v>
      </c>
      <c r="N122" s="28">
        <f t="shared" si="80"/>
        <v>25.827845094111353</v>
      </c>
      <c r="O122" s="29">
        <f t="shared" si="57"/>
        <v>0.77656716969531991</v>
      </c>
      <c r="P122" s="28">
        <f t="shared" si="66"/>
        <v>0</v>
      </c>
      <c r="Q122" s="30" t="str">
        <f t="shared" si="67"/>
        <v>-</v>
      </c>
      <c r="R122" s="28">
        <f t="shared" si="68"/>
        <v>0</v>
      </c>
      <c r="S122" s="30" t="str">
        <f t="shared" si="69"/>
        <v>-</v>
      </c>
      <c r="T122" s="28">
        <f t="shared" si="70"/>
        <v>0.53907916666666666</v>
      </c>
      <c r="U122" s="30" t="str">
        <f t="shared" si="71"/>
        <v>-</v>
      </c>
      <c r="V122" s="28">
        <f t="shared" si="72"/>
        <v>25.288765927444686</v>
      </c>
      <c r="W122" s="30">
        <f t="shared" si="73"/>
        <v>76.035864818782912</v>
      </c>
      <c r="X122" s="31" t="s">
        <v>527</v>
      </c>
      <c r="Y122" s="12"/>
    </row>
    <row r="123" spans="1:25" ht="27" customHeight="1" x14ac:dyDescent="0.25">
      <c r="A123" s="24" t="s">
        <v>125</v>
      </c>
      <c r="B123" s="25" t="s">
        <v>350</v>
      </c>
      <c r="C123" s="26" t="s">
        <v>351</v>
      </c>
      <c r="D123" s="27">
        <f t="shared" si="78"/>
        <v>40.395586910541383</v>
      </c>
      <c r="E123" s="27">
        <v>0</v>
      </c>
      <c r="F123" s="27">
        <v>0</v>
      </c>
      <c r="G123" s="27">
        <v>0</v>
      </c>
      <c r="H123" s="27">
        <v>40.395586910541383</v>
      </c>
      <c r="I123" s="27">
        <f t="shared" si="79"/>
        <v>59.91116306</v>
      </c>
      <c r="J123" s="27">
        <v>0</v>
      </c>
      <c r="K123" s="27">
        <v>0</v>
      </c>
      <c r="L123" s="27">
        <v>0.67781914166666613</v>
      </c>
      <c r="M123" s="27">
        <v>59.233343918333333</v>
      </c>
      <c r="N123" s="28">
        <f t="shared" si="80"/>
        <v>19.515576149458617</v>
      </c>
      <c r="O123" s="29">
        <f t="shared" si="57"/>
        <v>0.48311158822069133</v>
      </c>
      <c r="P123" s="28">
        <f t="shared" si="66"/>
        <v>0</v>
      </c>
      <c r="Q123" s="30" t="str">
        <f t="shared" si="67"/>
        <v>-</v>
      </c>
      <c r="R123" s="28">
        <f t="shared" si="68"/>
        <v>0</v>
      </c>
      <c r="S123" s="30" t="str">
        <f t="shared" si="69"/>
        <v>-</v>
      </c>
      <c r="T123" s="28">
        <f t="shared" si="70"/>
        <v>0.67781914166666613</v>
      </c>
      <c r="U123" s="30" t="str">
        <f t="shared" si="71"/>
        <v>-</v>
      </c>
      <c r="V123" s="28">
        <f t="shared" si="72"/>
        <v>18.83775700779195</v>
      </c>
      <c r="W123" s="30">
        <f t="shared" si="73"/>
        <v>46.633205378373063</v>
      </c>
      <c r="X123" s="31" t="s">
        <v>527</v>
      </c>
      <c r="Y123" s="12"/>
    </row>
    <row r="124" spans="1:25" ht="27" customHeight="1" x14ac:dyDescent="0.25">
      <c r="A124" s="24" t="s">
        <v>125</v>
      </c>
      <c r="B124" s="25" t="s">
        <v>352</v>
      </c>
      <c r="C124" s="26" t="s">
        <v>353</v>
      </c>
      <c r="D124" s="27">
        <f t="shared" si="78"/>
        <v>9.8861217039755562</v>
      </c>
      <c r="E124" s="27">
        <v>0</v>
      </c>
      <c r="F124" s="27">
        <v>0</v>
      </c>
      <c r="G124" s="27">
        <v>0</v>
      </c>
      <c r="H124" s="27">
        <v>9.8861217039755562</v>
      </c>
      <c r="I124" s="27">
        <f t="shared" si="79"/>
        <v>8.2347308399999992</v>
      </c>
      <c r="J124" s="27">
        <v>0</v>
      </c>
      <c r="K124" s="27">
        <v>0</v>
      </c>
      <c r="L124" s="27">
        <v>0</v>
      </c>
      <c r="M124" s="27">
        <v>8.2347308399999992</v>
      </c>
      <c r="N124" s="28">
        <f t="shared" si="80"/>
        <v>-1.651390863975557</v>
      </c>
      <c r="O124" s="29">
        <f t="shared" si="57"/>
        <v>-0.16704132453796061</v>
      </c>
      <c r="P124" s="28">
        <f t="shared" si="66"/>
        <v>0</v>
      </c>
      <c r="Q124" s="30" t="str">
        <f t="shared" si="67"/>
        <v>-</v>
      </c>
      <c r="R124" s="28">
        <f t="shared" si="68"/>
        <v>0</v>
      </c>
      <c r="S124" s="30" t="str">
        <f t="shared" si="69"/>
        <v>-</v>
      </c>
      <c r="T124" s="28">
        <f t="shared" si="70"/>
        <v>0</v>
      </c>
      <c r="U124" s="30" t="str">
        <f t="shared" si="71"/>
        <v>-</v>
      </c>
      <c r="V124" s="28">
        <f t="shared" si="72"/>
        <v>-1.651390863975557</v>
      </c>
      <c r="W124" s="30">
        <f t="shared" si="73"/>
        <v>-16.70413245379606</v>
      </c>
      <c r="X124" s="31" t="s">
        <v>524</v>
      </c>
      <c r="Y124" s="12"/>
    </row>
    <row r="125" spans="1:25" ht="27" customHeight="1" x14ac:dyDescent="0.25">
      <c r="A125" s="24" t="s">
        <v>125</v>
      </c>
      <c r="B125" s="25" t="s">
        <v>354</v>
      </c>
      <c r="C125" s="26" t="s">
        <v>355</v>
      </c>
      <c r="D125" s="27">
        <f t="shared" si="78"/>
        <v>69.549360632967691</v>
      </c>
      <c r="E125" s="27">
        <v>0</v>
      </c>
      <c r="F125" s="27">
        <v>0</v>
      </c>
      <c r="G125" s="27">
        <v>0</v>
      </c>
      <c r="H125" s="27">
        <v>69.549360632967691</v>
      </c>
      <c r="I125" s="27">
        <f t="shared" si="79"/>
        <v>39.053657309999998</v>
      </c>
      <c r="J125" s="27">
        <v>0</v>
      </c>
      <c r="K125" s="27">
        <v>0</v>
      </c>
      <c r="L125" s="27">
        <v>1.74248</v>
      </c>
      <c r="M125" s="27">
        <v>37.311177309999998</v>
      </c>
      <c r="N125" s="28">
        <f t="shared" si="80"/>
        <v>-30.495703322967692</v>
      </c>
      <c r="O125" s="29">
        <f t="shared" si="57"/>
        <v>-0.43847568180967811</v>
      </c>
      <c r="P125" s="28">
        <f t="shared" si="66"/>
        <v>0</v>
      </c>
      <c r="Q125" s="30" t="str">
        <f t="shared" si="67"/>
        <v>-</v>
      </c>
      <c r="R125" s="28">
        <f t="shared" si="68"/>
        <v>0</v>
      </c>
      <c r="S125" s="30" t="str">
        <f t="shared" si="69"/>
        <v>-</v>
      </c>
      <c r="T125" s="28">
        <f t="shared" si="70"/>
        <v>1.74248</v>
      </c>
      <c r="U125" s="30" t="str">
        <f t="shared" si="71"/>
        <v>-</v>
      </c>
      <c r="V125" s="28">
        <f t="shared" si="72"/>
        <v>-32.238183322967693</v>
      </c>
      <c r="W125" s="30">
        <f t="shared" si="73"/>
        <v>-46.352954260928456</v>
      </c>
      <c r="X125" s="31" t="s">
        <v>524</v>
      </c>
      <c r="Y125" s="12"/>
    </row>
    <row r="126" spans="1:25" ht="27" customHeight="1" x14ac:dyDescent="0.25">
      <c r="A126" s="24" t="s">
        <v>127</v>
      </c>
      <c r="B126" s="49" t="s">
        <v>128</v>
      </c>
      <c r="C126" s="26" t="s">
        <v>24</v>
      </c>
      <c r="D126" s="52">
        <v>0</v>
      </c>
      <c r="E126" s="52">
        <v>0</v>
      </c>
      <c r="F126" s="52">
        <v>0</v>
      </c>
      <c r="G126" s="52">
        <v>0</v>
      </c>
      <c r="H126" s="52">
        <v>0</v>
      </c>
      <c r="I126" s="52">
        <v>0</v>
      </c>
      <c r="J126" s="52">
        <v>0</v>
      </c>
      <c r="K126" s="52">
        <v>0</v>
      </c>
      <c r="L126" s="52">
        <v>0</v>
      </c>
      <c r="M126" s="52">
        <v>0</v>
      </c>
      <c r="N126" s="28">
        <f t="shared" si="65"/>
        <v>0</v>
      </c>
      <c r="O126" s="29" t="str">
        <f t="shared" si="57"/>
        <v>-</v>
      </c>
      <c r="P126" s="28">
        <f t="shared" si="66"/>
        <v>0</v>
      </c>
      <c r="Q126" s="30" t="str">
        <f t="shared" si="67"/>
        <v>-</v>
      </c>
      <c r="R126" s="28">
        <f t="shared" si="68"/>
        <v>0</v>
      </c>
      <c r="S126" s="30" t="str">
        <f t="shared" si="69"/>
        <v>-</v>
      </c>
      <c r="T126" s="28">
        <f t="shared" si="70"/>
        <v>0</v>
      </c>
      <c r="U126" s="30" t="str">
        <f t="shared" si="71"/>
        <v>-</v>
      </c>
      <c r="V126" s="28">
        <f t="shared" si="72"/>
        <v>0</v>
      </c>
      <c r="W126" s="30" t="str">
        <f t="shared" si="73"/>
        <v>-</v>
      </c>
      <c r="X126" s="49" t="s">
        <v>25</v>
      </c>
      <c r="Y126" s="12"/>
    </row>
    <row r="127" spans="1:25" ht="27" customHeight="1" x14ac:dyDescent="0.25">
      <c r="A127" s="24" t="s">
        <v>129</v>
      </c>
      <c r="B127" s="49" t="s">
        <v>130</v>
      </c>
      <c r="C127" s="26" t="s">
        <v>24</v>
      </c>
      <c r="D127" s="52">
        <f>SUM(D128:D211)</f>
        <v>637.75230258399995</v>
      </c>
      <c r="E127" s="52">
        <f t="shared" ref="E127:M127" si="81">SUM(E128:E211)</f>
        <v>0</v>
      </c>
      <c r="F127" s="52">
        <f t="shared" si="81"/>
        <v>0</v>
      </c>
      <c r="G127" s="52">
        <f t="shared" si="81"/>
        <v>4.1244033333333334</v>
      </c>
      <c r="H127" s="52">
        <f t="shared" si="81"/>
        <v>633.62789925066659</v>
      </c>
      <c r="I127" s="52">
        <f t="shared" si="81"/>
        <v>1469.60648438</v>
      </c>
      <c r="J127" s="52">
        <f t="shared" si="81"/>
        <v>999.58759440000017</v>
      </c>
      <c r="K127" s="52">
        <f t="shared" si="81"/>
        <v>0</v>
      </c>
      <c r="L127" s="52">
        <f t="shared" si="81"/>
        <v>53.942113500000005</v>
      </c>
      <c r="M127" s="52">
        <f t="shared" si="81"/>
        <v>416.07677647999975</v>
      </c>
      <c r="N127" s="52">
        <f t="shared" ref="N127:W127" si="82">SUM(N129:N211)</f>
        <v>787.61088977600059</v>
      </c>
      <c r="O127" s="52">
        <f t="shared" si="82"/>
        <v>4788.2476881752964</v>
      </c>
      <c r="P127" s="52">
        <f t="shared" si="82"/>
        <v>999.58759440000017</v>
      </c>
      <c r="Q127" s="52">
        <f t="shared" si="82"/>
        <v>0</v>
      </c>
      <c r="R127" s="52">
        <f t="shared" si="82"/>
        <v>0</v>
      </c>
      <c r="S127" s="52">
        <f t="shared" si="82"/>
        <v>0</v>
      </c>
      <c r="T127" s="52">
        <f t="shared" si="82"/>
        <v>12.948300150000001</v>
      </c>
      <c r="U127" s="52">
        <f t="shared" si="82"/>
        <v>3.636889699032614E-6</v>
      </c>
      <c r="V127" s="52">
        <f t="shared" si="82"/>
        <v>-224.92500477400003</v>
      </c>
      <c r="W127" s="52">
        <f t="shared" si="82"/>
        <v>15515.067868306005</v>
      </c>
      <c r="X127" s="49" t="s">
        <v>25</v>
      </c>
      <c r="Y127" s="12"/>
    </row>
    <row r="128" spans="1:25" ht="27" customHeight="1" x14ac:dyDescent="0.25">
      <c r="A128" s="24" t="s">
        <v>129</v>
      </c>
      <c r="B128" s="25" t="s">
        <v>356</v>
      </c>
      <c r="C128" s="26" t="s">
        <v>357</v>
      </c>
      <c r="D128" s="27">
        <f t="shared" ref="D128:D191" si="83">IF(E128="нд","нд",E128+F128+G128+H128)</f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f t="shared" ref="I128:I191" si="84">J128+K128+L128+M128</f>
        <v>0</v>
      </c>
      <c r="J128" s="27">
        <v>0</v>
      </c>
      <c r="K128" s="27">
        <v>0</v>
      </c>
      <c r="L128" s="27">
        <v>0</v>
      </c>
      <c r="M128" s="27">
        <v>0</v>
      </c>
      <c r="N128" s="28">
        <f t="shared" ref="N128:N191" si="85">IF(D128="нд","нд",I128-D128)</f>
        <v>0</v>
      </c>
      <c r="O128" s="29" t="str">
        <f t="shared" ref="O128:O191" si="86">IF($D128="нд","нд",IF(D128=0,"-",N128/D128))</f>
        <v>-</v>
      </c>
      <c r="P128" s="28">
        <f t="shared" ref="P128" si="87">IF(E128="нд","нд",J128-E128)</f>
        <v>0</v>
      </c>
      <c r="Q128" s="30" t="str">
        <f t="shared" ref="Q128" si="88">IF($D128="нд","нд",IF(E128=0,"-",P128/E128*100))</f>
        <v>-</v>
      </c>
      <c r="R128" s="28">
        <f t="shared" ref="R128" si="89">IF(F128="нд","нд",K128-F128)</f>
        <v>0</v>
      </c>
      <c r="S128" s="30" t="str">
        <f t="shared" ref="S128" si="90">IF($D128="нд","нд",IF(F128=0,"-",R128/F128*100))</f>
        <v>-</v>
      </c>
      <c r="T128" s="28">
        <f t="shared" ref="T128" si="91">IF(G128="нд","нд",L128-G128)</f>
        <v>0</v>
      </c>
      <c r="U128" s="30" t="str">
        <f t="shared" ref="U128" si="92">IF($D128="нд","нд",IF(G128=0,"-",T128/G128*100))</f>
        <v>-</v>
      </c>
      <c r="V128" s="28">
        <f t="shared" ref="V128" si="93">IF(H128="нд","нд",M128-H128)</f>
        <v>0</v>
      </c>
      <c r="W128" s="30" t="str">
        <f t="shared" ref="W128" si="94">IF($D128="нд","нд",IF(H128=0,"-",V128/H128*100))</f>
        <v>-</v>
      </c>
      <c r="X128" s="31" t="s">
        <v>25</v>
      </c>
      <c r="Y128" s="12"/>
    </row>
    <row r="129" spans="1:25" ht="27" customHeight="1" x14ac:dyDescent="0.25">
      <c r="A129" s="24" t="s">
        <v>129</v>
      </c>
      <c r="B129" s="25" t="s">
        <v>358</v>
      </c>
      <c r="C129" s="26" t="s">
        <v>359</v>
      </c>
      <c r="D129" s="27">
        <f t="shared" si="83"/>
        <v>9.447248765428041</v>
      </c>
      <c r="E129" s="27">
        <v>0</v>
      </c>
      <c r="F129" s="27">
        <v>0</v>
      </c>
      <c r="G129" s="27">
        <v>0</v>
      </c>
      <c r="H129" s="27">
        <v>9.447248765428041</v>
      </c>
      <c r="I129" s="27">
        <f t="shared" si="84"/>
        <v>2.59389578</v>
      </c>
      <c r="J129" s="27">
        <v>0</v>
      </c>
      <c r="K129" s="27">
        <v>0</v>
      </c>
      <c r="L129" s="27">
        <v>0</v>
      </c>
      <c r="M129" s="27">
        <v>2.59389578</v>
      </c>
      <c r="N129" s="28">
        <f t="shared" si="85"/>
        <v>-6.8533529854280406</v>
      </c>
      <c r="O129" s="29">
        <f t="shared" si="86"/>
        <v>-0.72543373796905886</v>
      </c>
      <c r="P129" s="28">
        <f t="shared" si="66"/>
        <v>0</v>
      </c>
      <c r="Q129" s="30" t="str">
        <f t="shared" si="67"/>
        <v>-</v>
      </c>
      <c r="R129" s="28">
        <f t="shared" si="68"/>
        <v>0</v>
      </c>
      <c r="S129" s="30" t="str">
        <f t="shared" si="69"/>
        <v>-</v>
      </c>
      <c r="T129" s="28">
        <f t="shared" si="70"/>
        <v>0</v>
      </c>
      <c r="U129" s="30" t="str">
        <f t="shared" si="71"/>
        <v>-</v>
      </c>
      <c r="V129" s="28">
        <f t="shared" si="72"/>
        <v>-6.8533529854280406</v>
      </c>
      <c r="W129" s="30">
        <f t="shared" si="73"/>
        <v>-72.543373796905883</v>
      </c>
      <c r="X129" s="31" t="s">
        <v>528</v>
      </c>
      <c r="Y129" s="12"/>
    </row>
    <row r="130" spans="1:25" ht="27" customHeight="1" x14ac:dyDescent="0.25">
      <c r="A130" s="24" t="s">
        <v>129</v>
      </c>
      <c r="B130" s="25" t="s">
        <v>360</v>
      </c>
      <c r="C130" s="26" t="s">
        <v>361</v>
      </c>
      <c r="D130" s="27">
        <f t="shared" si="83"/>
        <v>10.028412237974829</v>
      </c>
      <c r="E130" s="27">
        <v>0</v>
      </c>
      <c r="F130" s="27">
        <v>0</v>
      </c>
      <c r="G130" s="27">
        <v>0</v>
      </c>
      <c r="H130" s="27">
        <v>10.028412237974829</v>
      </c>
      <c r="I130" s="27">
        <f t="shared" si="84"/>
        <v>1.5899059</v>
      </c>
      <c r="J130" s="27">
        <v>0</v>
      </c>
      <c r="K130" s="27">
        <v>0</v>
      </c>
      <c r="L130" s="27">
        <v>0</v>
      </c>
      <c r="M130" s="27">
        <v>1.5899059</v>
      </c>
      <c r="N130" s="28">
        <f t="shared" si="85"/>
        <v>-8.4385063379748289</v>
      </c>
      <c r="O130" s="29">
        <f t="shared" si="86"/>
        <v>-0.84145985802423784</v>
      </c>
      <c r="P130" s="28">
        <f t="shared" si="66"/>
        <v>0</v>
      </c>
      <c r="Q130" s="30" t="str">
        <f t="shared" si="67"/>
        <v>-</v>
      </c>
      <c r="R130" s="28">
        <f t="shared" si="68"/>
        <v>0</v>
      </c>
      <c r="S130" s="30" t="str">
        <f t="shared" si="69"/>
        <v>-</v>
      </c>
      <c r="T130" s="28">
        <f t="shared" si="70"/>
        <v>0</v>
      </c>
      <c r="U130" s="30" t="str">
        <f t="shared" si="71"/>
        <v>-</v>
      </c>
      <c r="V130" s="28">
        <f t="shared" si="72"/>
        <v>-8.4385063379748289</v>
      </c>
      <c r="W130" s="30">
        <f t="shared" si="73"/>
        <v>-84.14598580242378</v>
      </c>
      <c r="X130" s="31" t="s">
        <v>528</v>
      </c>
      <c r="Y130" s="12"/>
    </row>
    <row r="131" spans="1:25" ht="27" customHeight="1" x14ac:dyDescent="0.25">
      <c r="A131" s="24" t="s">
        <v>129</v>
      </c>
      <c r="B131" s="25" t="s">
        <v>362</v>
      </c>
      <c r="C131" s="26" t="s">
        <v>363</v>
      </c>
      <c r="D131" s="27">
        <f t="shared" si="83"/>
        <v>2.6146409480000004</v>
      </c>
      <c r="E131" s="27">
        <v>0</v>
      </c>
      <c r="F131" s="27">
        <v>0</v>
      </c>
      <c r="G131" s="27">
        <v>0</v>
      </c>
      <c r="H131" s="27">
        <v>2.6146409480000004</v>
      </c>
      <c r="I131" s="27">
        <f t="shared" si="84"/>
        <v>0.31764552000000001</v>
      </c>
      <c r="J131" s="27">
        <v>0</v>
      </c>
      <c r="K131" s="27">
        <v>0</v>
      </c>
      <c r="L131" s="27">
        <v>0</v>
      </c>
      <c r="M131" s="27">
        <v>0.31764552000000001</v>
      </c>
      <c r="N131" s="28">
        <f t="shared" si="85"/>
        <v>-2.2969954280000002</v>
      </c>
      <c r="O131" s="29">
        <f t="shared" si="86"/>
        <v>-0.87851275707933263</v>
      </c>
      <c r="P131" s="28">
        <f t="shared" si="66"/>
        <v>0</v>
      </c>
      <c r="Q131" s="30" t="str">
        <f t="shared" si="67"/>
        <v>-</v>
      </c>
      <c r="R131" s="28">
        <f t="shared" si="68"/>
        <v>0</v>
      </c>
      <c r="S131" s="30" t="str">
        <f t="shared" si="69"/>
        <v>-</v>
      </c>
      <c r="T131" s="28">
        <f t="shared" si="70"/>
        <v>0</v>
      </c>
      <c r="U131" s="30" t="str">
        <f t="shared" si="71"/>
        <v>-</v>
      </c>
      <c r="V131" s="28">
        <f t="shared" si="72"/>
        <v>-2.2969954280000002</v>
      </c>
      <c r="W131" s="30">
        <f t="shared" si="73"/>
        <v>-87.851275707933269</v>
      </c>
      <c r="X131" s="31" t="s">
        <v>528</v>
      </c>
      <c r="Y131" s="12"/>
    </row>
    <row r="132" spans="1:25" ht="27" customHeight="1" x14ac:dyDescent="0.25">
      <c r="A132" s="24" t="s">
        <v>129</v>
      </c>
      <c r="B132" s="25" t="s">
        <v>364</v>
      </c>
      <c r="C132" s="26" t="s">
        <v>365</v>
      </c>
      <c r="D132" s="27">
        <f t="shared" si="83"/>
        <v>5.5736252806126423</v>
      </c>
      <c r="E132" s="27">
        <v>0</v>
      </c>
      <c r="F132" s="27">
        <v>0</v>
      </c>
      <c r="G132" s="27">
        <v>0</v>
      </c>
      <c r="H132" s="27">
        <v>5.5736252806126423</v>
      </c>
      <c r="I132" s="27">
        <f t="shared" si="84"/>
        <v>4.2212775100000002</v>
      </c>
      <c r="J132" s="27">
        <v>0</v>
      </c>
      <c r="K132" s="27">
        <v>0</v>
      </c>
      <c r="L132" s="27">
        <v>0</v>
      </c>
      <c r="M132" s="27">
        <v>4.2212775100000002</v>
      </c>
      <c r="N132" s="28">
        <f t="shared" si="85"/>
        <v>-1.3523477706126421</v>
      </c>
      <c r="O132" s="29">
        <f t="shared" si="86"/>
        <v>-0.24263342125217191</v>
      </c>
      <c r="P132" s="28">
        <f t="shared" si="66"/>
        <v>0</v>
      </c>
      <c r="Q132" s="30" t="str">
        <f t="shared" si="67"/>
        <v>-</v>
      </c>
      <c r="R132" s="28">
        <f t="shared" si="68"/>
        <v>0</v>
      </c>
      <c r="S132" s="30" t="str">
        <f t="shared" si="69"/>
        <v>-</v>
      </c>
      <c r="T132" s="28">
        <f t="shared" si="70"/>
        <v>0</v>
      </c>
      <c r="U132" s="30" t="str">
        <f t="shared" si="71"/>
        <v>-</v>
      </c>
      <c r="V132" s="28">
        <f t="shared" si="72"/>
        <v>-1.3523477706126421</v>
      </c>
      <c r="W132" s="30">
        <f t="shared" si="73"/>
        <v>-24.263342125217193</v>
      </c>
      <c r="X132" s="31" t="s">
        <v>528</v>
      </c>
      <c r="Y132" s="12"/>
    </row>
    <row r="133" spans="1:25" ht="27" customHeight="1" x14ac:dyDescent="0.25">
      <c r="A133" s="24" t="s">
        <v>129</v>
      </c>
      <c r="B133" s="25" t="s">
        <v>366</v>
      </c>
      <c r="C133" s="26" t="s">
        <v>367</v>
      </c>
      <c r="D133" s="27">
        <f t="shared" si="83"/>
        <v>6.0005510942062754</v>
      </c>
      <c r="E133" s="27">
        <v>0</v>
      </c>
      <c r="F133" s="27">
        <v>0</v>
      </c>
      <c r="G133" s="27">
        <v>0</v>
      </c>
      <c r="H133" s="27">
        <v>6.0005510942062754</v>
      </c>
      <c r="I133" s="27">
        <f t="shared" si="84"/>
        <v>14.650427700000002</v>
      </c>
      <c r="J133" s="27">
        <v>0</v>
      </c>
      <c r="K133" s="27">
        <v>0</v>
      </c>
      <c r="L133" s="27">
        <v>0</v>
      </c>
      <c r="M133" s="27">
        <v>14.650427700000002</v>
      </c>
      <c r="N133" s="28">
        <f t="shared" si="85"/>
        <v>8.6498766057937253</v>
      </c>
      <c r="O133" s="29">
        <f t="shared" si="86"/>
        <v>1.4415136993242934</v>
      </c>
      <c r="P133" s="28">
        <f t="shared" si="66"/>
        <v>0</v>
      </c>
      <c r="Q133" s="30" t="str">
        <f t="shared" si="67"/>
        <v>-</v>
      </c>
      <c r="R133" s="28">
        <f t="shared" si="68"/>
        <v>0</v>
      </c>
      <c r="S133" s="30" t="str">
        <f t="shared" si="69"/>
        <v>-</v>
      </c>
      <c r="T133" s="28">
        <f t="shared" si="70"/>
        <v>0</v>
      </c>
      <c r="U133" s="30" t="str">
        <f t="shared" si="71"/>
        <v>-</v>
      </c>
      <c r="V133" s="28">
        <f t="shared" si="72"/>
        <v>8.6498766057937253</v>
      </c>
      <c r="W133" s="30">
        <f t="shared" si="73"/>
        <v>144.15136993242933</v>
      </c>
      <c r="X133" s="31" t="s">
        <v>529</v>
      </c>
      <c r="Y133" s="12"/>
    </row>
    <row r="134" spans="1:25" ht="27" customHeight="1" x14ac:dyDescent="0.25">
      <c r="A134" s="24" t="s">
        <v>129</v>
      </c>
      <c r="B134" s="25" t="s">
        <v>368</v>
      </c>
      <c r="C134" s="26" t="s">
        <v>369</v>
      </c>
      <c r="D134" s="27">
        <f t="shared" si="83"/>
        <v>7.3141615627663272</v>
      </c>
      <c r="E134" s="27">
        <v>0</v>
      </c>
      <c r="F134" s="27">
        <v>0</v>
      </c>
      <c r="G134" s="27">
        <v>0</v>
      </c>
      <c r="H134" s="27">
        <v>7.3141615627663272</v>
      </c>
      <c r="I134" s="27">
        <f t="shared" si="84"/>
        <v>10.721454919999999</v>
      </c>
      <c r="J134" s="27">
        <v>0</v>
      </c>
      <c r="K134" s="27">
        <v>0</v>
      </c>
      <c r="L134" s="27">
        <v>0</v>
      </c>
      <c r="M134" s="27">
        <v>10.721454919999999</v>
      </c>
      <c r="N134" s="28">
        <f t="shared" si="85"/>
        <v>3.4072933572336721</v>
      </c>
      <c r="O134" s="29">
        <f t="shared" si="86"/>
        <v>0.46584879592746947</v>
      </c>
      <c r="P134" s="28">
        <f t="shared" si="66"/>
        <v>0</v>
      </c>
      <c r="Q134" s="30" t="str">
        <f t="shared" si="67"/>
        <v>-</v>
      </c>
      <c r="R134" s="28">
        <f t="shared" si="68"/>
        <v>0</v>
      </c>
      <c r="S134" s="30" t="str">
        <f t="shared" si="69"/>
        <v>-</v>
      </c>
      <c r="T134" s="28">
        <f t="shared" si="70"/>
        <v>0</v>
      </c>
      <c r="U134" s="30" t="str">
        <f t="shared" si="71"/>
        <v>-</v>
      </c>
      <c r="V134" s="28">
        <f t="shared" si="72"/>
        <v>3.4072933572336721</v>
      </c>
      <c r="W134" s="30">
        <f t="shared" si="73"/>
        <v>46.584879592746944</v>
      </c>
      <c r="X134" s="31" t="s">
        <v>529</v>
      </c>
      <c r="Y134" s="12"/>
    </row>
    <row r="135" spans="1:25" ht="27" customHeight="1" x14ac:dyDescent="0.25">
      <c r="A135" s="24" t="s">
        <v>129</v>
      </c>
      <c r="B135" s="25" t="s">
        <v>370</v>
      </c>
      <c r="C135" s="26" t="s">
        <v>371</v>
      </c>
      <c r="D135" s="27">
        <f t="shared" si="83"/>
        <v>2.1478327213367212</v>
      </c>
      <c r="E135" s="27">
        <v>0</v>
      </c>
      <c r="F135" s="27">
        <v>0</v>
      </c>
      <c r="G135" s="27">
        <v>0</v>
      </c>
      <c r="H135" s="27">
        <v>2.1478327213367212</v>
      </c>
      <c r="I135" s="27">
        <f t="shared" si="84"/>
        <v>2.1900654199999998</v>
      </c>
      <c r="J135" s="27">
        <v>0</v>
      </c>
      <c r="K135" s="27">
        <v>0</v>
      </c>
      <c r="L135" s="27">
        <v>0</v>
      </c>
      <c r="M135" s="27">
        <v>2.1900654199999998</v>
      </c>
      <c r="N135" s="28">
        <f t="shared" si="85"/>
        <v>4.2232698663278612E-2</v>
      </c>
      <c r="O135" s="29">
        <f t="shared" si="86"/>
        <v>1.9662936616867792E-2</v>
      </c>
      <c r="P135" s="28">
        <f t="shared" si="66"/>
        <v>0</v>
      </c>
      <c r="Q135" s="30" t="str">
        <f t="shared" si="67"/>
        <v>-</v>
      </c>
      <c r="R135" s="28">
        <f t="shared" si="68"/>
        <v>0</v>
      </c>
      <c r="S135" s="30" t="str">
        <f t="shared" si="69"/>
        <v>-</v>
      </c>
      <c r="T135" s="28">
        <f t="shared" si="70"/>
        <v>0</v>
      </c>
      <c r="U135" s="30" t="str">
        <f t="shared" si="71"/>
        <v>-</v>
      </c>
      <c r="V135" s="28">
        <f t="shared" si="72"/>
        <v>4.2232698663278612E-2</v>
      </c>
      <c r="W135" s="30">
        <f t="shared" si="73"/>
        <v>1.9662936616867792</v>
      </c>
      <c r="X135" s="31" t="s">
        <v>25</v>
      </c>
      <c r="Y135" s="12"/>
    </row>
    <row r="136" spans="1:25" ht="27" customHeight="1" x14ac:dyDescent="0.25">
      <c r="A136" s="24" t="s">
        <v>129</v>
      </c>
      <c r="B136" s="25" t="s">
        <v>372</v>
      </c>
      <c r="C136" s="26" t="s">
        <v>373</v>
      </c>
      <c r="D136" s="27">
        <f t="shared" si="83"/>
        <v>4.0274940699999995</v>
      </c>
      <c r="E136" s="27">
        <v>0</v>
      </c>
      <c r="F136" s="27">
        <v>0</v>
      </c>
      <c r="G136" s="27">
        <v>0</v>
      </c>
      <c r="H136" s="27">
        <v>4.0274940699999995</v>
      </c>
      <c r="I136" s="27">
        <f t="shared" si="84"/>
        <v>364.27099027999998</v>
      </c>
      <c r="J136" s="27">
        <v>354.77727600000003</v>
      </c>
      <c r="K136" s="27">
        <v>0</v>
      </c>
      <c r="L136" s="27">
        <v>4.8100000000000005</v>
      </c>
      <c r="M136" s="27">
        <v>4.6837142799999469</v>
      </c>
      <c r="N136" s="28">
        <f t="shared" si="85"/>
        <v>360.24349620999999</v>
      </c>
      <c r="O136" s="29">
        <f t="shared" si="86"/>
        <v>89.446064959693416</v>
      </c>
      <c r="P136" s="28">
        <f t="shared" si="66"/>
        <v>354.77727600000003</v>
      </c>
      <c r="Q136" s="30" t="str">
        <f t="shared" si="67"/>
        <v>-</v>
      </c>
      <c r="R136" s="28">
        <f t="shared" si="68"/>
        <v>0</v>
      </c>
      <c r="S136" s="30" t="str">
        <f t="shared" si="69"/>
        <v>-</v>
      </c>
      <c r="T136" s="28">
        <f t="shared" si="70"/>
        <v>4.8100000000000005</v>
      </c>
      <c r="U136" s="30" t="str">
        <f t="shared" si="71"/>
        <v>-</v>
      </c>
      <c r="V136" s="28">
        <f t="shared" si="72"/>
        <v>0.65622020999994746</v>
      </c>
      <c r="W136" s="30">
        <f t="shared" si="73"/>
        <v>16.293511513474371</v>
      </c>
      <c r="X136" s="31" t="s">
        <v>530</v>
      </c>
      <c r="Y136" s="12"/>
    </row>
    <row r="137" spans="1:25" ht="27" customHeight="1" x14ac:dyDescent="0.25">
      <c r="A137" s="24" t="s">
        <v>129</v>
      </c>
      <c r="B137" s="25" t="s">
        <v>374</v>
      </c>
      <c r="C137" s="26" t="s">
        <v>375</v>
      </c>
      <c r="D137" s="27">
        <f t="shared" si="83"/>
        <v>3.0686694203278568</v>
      </c>
      <c r="E137" s="27">
        <v>0</v>
      </c>
      <c r="F137" s="27">
        <v>0</v>
      </c>
      <c r="G137" s="27">
        <v>0</v>
      </c>
      <c r="H137" s="27">
        <v>3.0686694203278568</v>
      </c>
      <c r="I137" s="27">
        <f t="shared" si="84"/>
        <v>11.19613129</v>
      </c>
      <c r="J137" s="27">
        <v>0</v>
      </c>
      <c r="K137" s="27">
        <v>0</v>
      </c>
      <c r="L137" s="27">
        <v>0</v>
      </c>
      <c r="M137" s="27">
        <v>11.19613129</v>
      </c>
      <c r="N137" s="28">
        <f t="shared" si="85"/>
        <v>8.1274618696721426</v>
      </c>
      <c r="O137" s="29">
        <f t="shared" si="86"/>
        <v>2.6485296251962533</v>
      </c>
      <c r="P137" s="28">
        <f t="shared" si="66"/>
        <v>0</v>
      </c>
      <c r="Q137" s="30" t="str">
        <f t="shared" si="67"/>
        <v>-</v>
      </c>
      <c r="R137" s="28">
        <f t="shared" si="68"/>
        <v>0</v>
      </c>
      <c r="S137" s="30" t="str">
        <f t="shared" si="69"/>
        <v>-</v>
      </c>
      <c r="T137" s="28">
        <f t="shared" si="70"/>
        <v>0</v>
      </c>
      <c r="U137" s="30" t="str">
        <f t="shared" si="71"/>
        <v>-</v>
      </c>
      <c r="V137" s="28">
        <f t="shared" si="72"/>
        <v>8.1274618696721426</v>
      </c>
      <c r="W137" s="30">
        <f t="shared" si="73"/>
        <v>264.85296251962535</v>
      </c>
      <c r="X137" s="31" t="s">
        <v>530</v>
      </c>
      <c r="Y137" s="12"/>
    </row>
    <row r="138" spans="1:25" ht="27" customHeight="1" x14ac:dyDescent="0.25">
      <c r="A138" s="24" t="s">
        <v>129</v>
      </c>
      <c r="B138" s="25" t="s">
        <v>376</v>
      </c>
      <c r="C138" s="26" t="s">
        <v>377</v>
      </c>
      <c r="D138" s="27">
        <f t="shared" si="83"/>
        <v>4.4010795861590264</v>
      </c>
      <c r="E138" s="27">
        <v>0</v>
      </c>
      <c r="F138" s="27">
        <v>0</v>
      </c>
      <c r="G138" s="27">
        <v>0</v>
      </c>
      <c r="H138" s="27">
        <v>4.4010795861590264</v>
      </c>
      <c r="I138" s="27">
        <f t="shared" si="84"/>
        <v>4.6753327999999996</v>
      </c>
      <c r="J138" s="27">
        <v>0</v>
      </c>
      <c r="K138" s="27">
        <v>0</v>
      </c>
      <c r="L138" s="27">
        <v>0</v>
      </c>
      <c r="M138" s="27">
        <v>4.6753327999999996</v>
      </c>
      <c r="N138" s="28">
        <f t="shared" si="85"/>
        <v>0.27425321384097323</v>
      </c>
      <c r="O138" s="29">
        <f t="shared" si="86"/>
        <v>6.2314986237348061E-2</v>
      </c>
      <c r="P138" s="28">
        <f t="shared" si="66"/>
        <v>0</v>
      </c>
      <c r="Q138" s="30" t="str">
        <f t="shared" si="67"/>
        <v>-</v>
      </c>
      <c r="R138" s="28">
        <f t="shared" si="68"/>
        <v>0</v>
      </c>
      <c r="S138" s="30" t="str">
        <f t="shared" si="69"/>
        <v>-</v>
      </c>
      <c r="T138" s="28">
        <f t="shared" si="70"/>
        <v>0</v>
      </c>
      <c r="U138" s="30" t="str">
        <f t="shared" si="71"/>
        <v>-</v>
      </c>
      <c r="V138" s="28">
        <f t="shared" si="72"/>
        <v>0.27425321384097323</v>
      </c>
      <c r="W138" s="30">
        <f t="shared" si="73"/>
        <v>6.2314986237348062</v>
      </c>
      <c r="X138" s="31" t="s">
        <v>25</v>
      </c>
      <c r="Y138" s="12"/>
    </row>
    <row r="139" spans="1:25" ht="27" customHeight="1" x14ac:dyDescent="0.25">
      <c r="A139" s="24" t="s">
        <v>129</v>
      </c>
      <c r="B139" s="25" t="s">
        <v>378</v>
      </c>
      <c r="C139" s="26" t="s">
        <v>379</v>
      </c>
      <c r="D139" s="27">
        <f t="shared" si="83"/>
        <v>9.7458184659999993</v>
      </c>
      <c r="E139" s="27">
        <v>0</v>
      </c>
      <c r="F139" s="27">
        <v>0</v>
      </c>
      <c r="G139" s="27">
        <v>0</v>
      </c>
      <c r="H139" s="27">
        <v>9.7458184659999993</v>
      </c>
      <c r="I139" s="27">
        <f t="shared" si="84"/>
        <v>9.1206868700000001</v>
      </c>
      <c r="J139" s="27">
        <v>0</v>
      </c>
      <c r="K139" s="27">
        <v>0</v>
      </c>
      <c r="L139" s="27">
        <v>0</v>
      </c>
      <c r="M139" s="27">
        <v>9.1206868700000001</v>
      </c>
      <c r="N139" s="28">
        <f t="shared" si="85"/>
        <v>-0.62513159599999923</v>
      </c>
      <c r="O139" s="29">
        <f t="shared" si="86"/>
        <v>-6.4143570720189447E-2</v>
      </c>
      <c r="P139" s="28">
        <f t="shared" si="66"/>
        <v>0</v>
      </c>
      <c r="Q139" s="30" t="str">
        <f t="shared" si="67"/>
        <v>-</v>
      </c>
      <c r="R139" s="28">
        <f t="shared" si="68"/>
        <v>0</v>
      </c>
      <c r="S139" s="30" t="str">
        <f t="shared" si="69"/>
        <v>-</v>
      </c>
      <c r="T139" s="28">
        <f t="shared" si="70"/>
        <v>0</v>
      </c>
      <c r="U139" s="30" t="str">
        <f t="shared" si="71"/>
        <v>-</v>
      </c>
      <c r="V139" s="28">
        <f t="shared" si="72"/>
        <v>-0.62513159599999923</v>
      </c>
      <c r="W139" s="30">
        <f t="shared" si="73"/>
        <v>-6.4143570720189445</v>
      </c>
      <c r="X139" s="31" t="s">
        <v>25</v>
      </c>
      <c r="Y139" s="12"/>
    </row>
    <row r="140" spans="1:25" ht="27" customHeight="1" x14ac:dyDescent="0.25">
      <c r="A140" s="24" t="s">
        <v>129</v>
      </c>
      <c r="B140" s="25" t="s">
        <v>380</v>
      </c>
      <c r="C140" s="26" t="s">
        <v>381</v>
      </c>
      <c r="D140" s="27">
        <f t="shared" si="83"/>
        <v>7.2305101060162094E-2</v>
      </c>
      <c r="E140" s="27">
        <v>0</v>
      </c>
      <c r="F140" s="27">
        <v>0</v>
      </c>
      <c r="G140" s="27">
        <v>0</v>
      </c>
      <c r="H140" s="27">
        <v>7.2305101060162094E-2</v>
      </c>
      <c r="I140" s="27">
        <f t="shared" si="84"/>
        <v>319.01847299000002</v>
      </c>
      <c r="J140" s="27">
        <v>309.70846920000002</v>
      </c>
      <c r="K140" s="27">
        <v>0</v>
      </c>
      <c r="L140" s="27">
        <v>0</v>
      </c>
      <c r="M140" s="27">
        <v>9.3100037899999872</v>
      </c>
      <c r="N140" s="28">
        <f t="shared" si="85"/>
        <v>318.94616788893984</v>
      </c>
      <c r="O140" s="29">
        <f t="shared" si="86"/>
        <v>4411.1157195335072</v>
      </c>
      <c r="P140" s="28">
        <f t="shared" si="66"/>
        <v>309.70846920000002</v>
      </c>
      <c r="Q140" s="30" t="str">
        <f t="shared" si="67"/>
        <v>-</v>
      </c>
      <c r="R140" s="28">
        <f t="shared" si="68"/>
        <v>0</v>
      </c>
      <c r="S140" s="30" t="str">
        <f t="shared" si="69"/>
        <v>-</v>
      </c>
      <c r="T140" s="28">
        <f t="shared" si="70"/>
        <v>0</v>
      </c>
      <c r="U140" s="30" t="str">
        <f t="shared" si="71"/>
        <v>-</v>
      </c>
      <c r="V140" s="28">
        <f t="shared" si="72"/>
        <v>9.2376986889398243</v>
      </c>
      <c r="W140" s="30">
        <f t="shared" si="73"/>
        <v>12775.998585844609</v>
      </c>
      <c r="X140" s="31" t="s">
        <v>530</v>
      </c>
      <c r="Y140" s="12"/>
    </row>
    <row r="141" spans="1:25" ht="27" customHeight="1" x14ac:dyDescent="0.25">
      <c r="A141" s="24" t="s">
        <v>129</v>
      </c>
      <c r="B141" s="25" t="s">
        <v>382</v>
      </c>
      <c r="C141" s="26" t="s">
        <v>383</v>
      </c>
      <c r="D141" s="27">
        <f t="shared" si="83"/>
        <v>3.5039780513765231E-2</v>
      </c>
      <c r="E141" s="27">
        <v>0</v>
      </c>
      <c r="F141" s="27">
        <v>0</v>
      </c>
      <c r="G141" s="27">
        <v>0</v>
      </c>
      <c r="H141" s="27">
        <v>3.5039780513765231E-2</v>
      </c>
      <c r="I141" s="27">
        <f t="shared" si="84"/>
        <v>0.36585341999999998</v>
      </c>
      <c r="J141" s="27">
        <v>0</v>
      </c>
      <c r="K141" s="27">
        <v>0</v>
      </c>
      <c r="L141" s="27">
        <v>0</v>
      </c>
      <c r="M141" s="27">
        <v>0.36585341999999998</v>
      </c>
      <c r="N141" s="28">
        <f t="shared" si="85"/>
        <v>0.33081363948623477</v>
      </c>
      <c r="O141" s="29">
        <f t="shared" si="86"/>
        <v>9.4410876619582709</v>
      </c>
      <c r="P141" s="28">
        <f t="shared" si="66"/>
        <v>0</v>
      </c>
      <c r="Q141" s="30" t="str">
        <f t="shared" si="67"/>
        <v>-</v>
      </c>
      <c r="R141" s="28">
        <f t="shared" si="68"/>
        <v>0</v>
      </c>
      <c r="S141" s="30" t="str">
        <f t="shared" si="69"/>
        <v>-</v>
      </c>
      <c r="T141" s="28">
        <f t="shared" si="70"/>
        <v>0</v>
      </c>
      <c r="U141" s="30" t="str">
        <f t="shared" si="71"/>
        <v>-</v>
      </c>
      <c r="V141" s="28">
        <f t="shared" si="72"/>
        <v>0.33081363948623477</v>
      </c>
      <c r="W141" s="30">
        <f t="shared" si="73"/>
        <v>944.10876619582712</v>
      </c>
      <c r="X141" s="31" t="s">
        <v>528</v>
      </c>
      <c r="Y141" s="12"/>
    </row>
    <row r="142" spans="1:25" ht="27" customHeight="1" x14ac:dyDescent="0.25">
      <c r="A142" s="24" t="s">
        <v>129</v>
      </c>
      <c r="B142" s="25" t="s">
        <v>384</v>
      </c>
      <c r="C142" s="26" t="s">
        <v>385</v>
      </c>
      <c r="D142" s="27">
        <f t="shared" si="83"/>
        <v>2.6903672008566115</v>
      </c>
      <c r="E142" s="27">
        <v>0</v>
      </c>
      <c r="F142" s="27">
        <v>0</v>
      </c>
      <c r="G142" s="27">
        <v>0</v>
      </c>
      <c r="H142" s="27">
        <v>2.6903672008566115</v>
      </c>
      <c r="I142" s="27">
        <f t="shared" si="84"/>
        <v>7.4537538899999998</v>
      </c>
      <c r="J142" s="27">
        <v>0</v>
      </c>
      <c r="K142" s="27">
        <v>0</v>
      </c>
      <c r="L142" s="27">
        <v>0</v>
      </c>
      <c r="M142" s="27">
        <v>7.4537538899999998</v>
      </c>
      <c r="N142" s="28">
        <f t="shared" si="85"/>
        <v>4.7633866891433883</v>
      </c>
      <c r="O142" s="29">
        <f t="shared" si="86"/>
        <v>1.770534032539026</v>
      </c>
      <c r="P142" s="28">
        <f t="shared" si="66"/>
        <v>0</v>
      </c>
      <c r="Q142" s="30" t="str">
        <f t="shared" si="67"/>
        <v>-</v>
      </c>
      <c r="R142" s="28">
        <f t="shared" si="68"/>
        <v>0</v>
      </c>
      <c r="S142" s="30" t="str">
        <f t="shared" si="69"/>
        <v>-</v>
      </c>
      <c r="T142" s="28">
        <f t="shared" si="70"/>
        <v>0</v>
      </c>
      <c r="U142" s="30" t="str">
        <f t="shared" si="71"/>
        <v>-</v>
      </c>
      <c r="V142" s="28">
        <f t="shared" si="72"/>
        <v>4.7633866891433883</v>
      </c>
      <c r="W142" s="30">
        <f t="shared" si="73"/>
        <v>177.05340325390259</v>
      </c>
      <c r="X142" s="31" t="s">
        <v>529</v>
      </c>
      <c r="Y142" s="12"/>
    </row>
    <row r="143" spans="1:25" ht="27" customHeight="1" x14ac:dyDescent="0.25">
      <c r="A143" s="24" t="s">
        <v>129</v>
      </c>
      <c r="B143" s="25" t="s">
        <v>386</v>
      </c>
      <c r="C143" s="26" t="s">
        <v>387</v>
      </c>
      <c r="D143" s="27">
        <f t="shared" si="83"/>
        <v>1.4021036084445364</v>
      </c>
      <c r="E143" s="27">
        <v>0</v>
      </c>
      <c r="F143" s="27">
        <v>0</v>
      </c>
      <c r="G143" s="27">
        <v>0</v>
      </c>
      <c r="H143" s="27">
        <v>1.4021036084445364</v>
      </c>
      <c r="I143" s="27">
        <f t="shared" si="84"/>
        <v>250.19905509999998</v>
      </c>
      <c r="J143" s="27">
        <v>239.06232000000003</v>
      </c>
      <c r="K143" s="27">
        <v>0</v>
      </c>
      <c r="L143" s="27">
        <v>4.2030000000000003</v>
      </c>
      <c r="M143" s="27">
        <v>6.9337350999999536</v>
      </c>
      <c r="N143" s="28">
        <f t="shared" si="85"/>
        <v>248.79695149155543</v>
      </c>
      <c r="O143" s="29">
        <f t="shared" si="86"/>
        <v>177.44548262561383</v>
      </c>
      <c r="P143" s="28">
        <f t="shared" si="66"/>
        <v>239.06232000000003</v>
      </c>
      <c r="Q143" s="30" t="str">
        <f t="shared" si="67"/>
        <v>-</v>
      </c>
      <c r="R143" s="28">
        <f t="shared" si="68"/>
        <v>0</v>
      </c>
      <c r="S143" s="30" t="str">
        <f t="shared" si="69"/>
        <v>-</v>
      </c>
      <c r="T143" s="28">
        <f t="shared" si="70"/>
        <v>4.2030000000000003</v>
      </c>
      <c r="U143" s="30" t="str">
        <f t="shared" si="71"/>
        <v>-</v>
      </c>
      <c r="V143" s="28">
        <f t="shared" si="72"/>
        <v>5.5316314915554177</v>
      </c>
      <c r="W143" s="30">
        <f t="shared" si="73"/>
        <v>394.52373264284591</v>
      </c>
      <c r="X143" s="31" t="s">
        <v>530</v>
      </c>
      <c r="Y143" s="12"/>
    </row>
    <row r="144" spans="1:25" ht="27" customHeight="1" x14ac:dyDescent="0.25">
      <c r="A144" s="24" t="s">
        <v>129</v>
      </c>
      <c r="B144" s="25" t="s">
        <v>388</v>
      </c>
      <c r="C144" s="26" t="s">
        <v>389</v>
      </c>
      <c r="D144" s="27">
        <f t="shared" si="83"/>
        <v>1.1496923042732488</v>
      </c>
      <c r="E144" s="27">
        <v>0</v>
      </c>
      <c r="F144" s="27">
        <v>0</v>
      </c>
      <c r="G144" s="27">
        <v>0</v>
      </c>
      <c r="H144" s="27">
        <v>1.1496923042732488</v>
      </c>
      <c r="I144" s="27">
        <f t="shared" si="84"/>
        <v>103.68559528999999</v>
      </c>
      <c r="J144" s="27">
        <v>96.039529200000004</v>
      </c>
      <c r="K144" s="27">
        <v>0</v>
      </c>
      <c r="L144" s="27">
        <v>3.9353000000000002</v>
      </c>
      <c r="M144" s="27">
        <v>3.7107660899999919</v>
      </c>
      <c r="N144" s="28">
        <f t="shared" si="85"/>
        <v>102.53590298572675</v>
      </c>
      <c r="O144" s="29">
        <f t="shared" si="86"/>
        <v>89.185517381141764</v>
      </c>
      <c r="P144" s="28">
        <f t="shared" si="66"/>
        <v>96.039529200000004</v>
      </c>
      <c r="Q144" s="30" t="str">
        <f t="shared" si="67"/>
        <v>-</v>
      </c>
      <c r="R144" s="28">
        <f t="shared" si="68"/>
        <v>0</v>
      </c>
      <c r="S144" s="30" t="str">
        <f t="shared" si="69"/>
        <v>-</v>
      </c>
      <c r="T144" s="28">
        <f t="shared" si="70"/>
        <v>3.9353000000000002</v>
      </c>
      <c r="U144" s="30" t="str">
        <f t="shared" si="71"/>
        <v>-</v>
      </c>
      <c r="V144" s="28">
        <f t="shared" si="72"/>
        <v>2.5610737857267432</v>
      </c>
      <c r="W144" s="30">
        <f t="shared" si="73"/>
        <v>222.76167077117788</v>
      </c>
      <c r="X144" s="31" t="s">
        <v>530</v>
      </c>
      <c r="Y144" s="12"/>
    </row>
    <row r="145" spans="1:25" ht="27" customHeight="1" x14ac:dyDescent="0.25">
      <c r="A145" s="24" t="s">
        <v>129</v>
      </c>
      <c r="B145" s="25" t="s">
        <v>390</v>
      </c>
      <c r="C145" s="26" t="s">
        <v>391</v>
      </c>
      <c r="D145" s="27">
        <f t="shared" si="83"/>
        <v>2.4368465484044104</v>
      </c>
      <c r="E145" s="27">
        <v>0</v>
      </c>
      <c r="F145" s="27">
        <v>0</v>
      </c>
      <c r="G145" s="27">
        <v>0</v>
      </c>
      <c r="H145" s="27">
        <v>2.4368465484044104</v>
      </c>
      <c r="I145" s="27">
        <f t="shared" si="84"/>
        <v>1.7780372799999999</v>
      </c>
      <c r="J145" s="27">
        <v>0</v>
      </c>
      <c r="K145" s="27">
        <v>0</v>
      </c>
      <c r="L145" s="27">
        <v>0</v>
      </c>
      <c r="M145" s="27">
        <v>1.7780372799999999</v>
      </c>
      <c r="N145" s="28">
        <f t="shared" si="85"/>
        <v>-0.65880926840441045</v>
      </c>
      <c r="O145" s="29">
        <f t="shared" si="86"/>
        <v>-0.27035320251732026</v>
      </c>
      <c r="P145" s="28">
        <f t="shared" si="66"/>
        <v>0</v>
      </c>
      <c r="Q145" s="30" t="str">
        <f t="shared" si="67"/>
        <v>-</v>
      </c>
      <c r="R145" s="28">
        <f t="shared" si="68"/>
        <v>0</v>
      </c>
      <c r="S145" s="30" t="str">
        <f t="shared" si="69"/>
        <v>-</v>
      </c>
      <c r="T145" s="28">
        <f t="shared" si="70"/>
        <v>0</v>
      </c>
      <c r="U145" s="30" t="str">
        <f t="shared" si="71"/>
        <v>-</v>
      </c>
      <c r="V145" s="28">
        <f t="shared" si="72"/>
        <v>-0.65880926840441045</v>
      </c>
      <c r="W145" s="30">
        <f t="shared" si="73"/>
        <v>-27.035320251732024</v>
      </c>
      <c r="X145" s="31" t="s">
        <v>528</v>
      </c>
      <c r="Y145" s="12"/>
    </row>
    <row r="146" spans="1:25" ht="27" customHeight="1" x14ac:dyDescent="0.25">
      <c r="A146" s="24" t="s">
        <v>129</v>
      </c>
      <c r="B146" s="25" t="s">
        <v>392</v>
      </c>
      <c r="C146" s="26" t="s">
        <v>393</v>
      </c>
      <c r="D146" s="27">
        <f t="shared" si="83"/>
        <v>2.4986094872210076</v>
      </c>
      <c r="E146" s="27">
        <v>0</v>
      </c>
      <c r="F146" s="27">
        <v>0</v>
      </c>
      <c r="G146" s="27">
        <v>0</v>
      </c>
      <c r="H146" s="27">
        <v>2.4986094872210076</v>
      </c>
      <c r="I146" s="27">
        <f t="shared" si="84"/>
        <v>0</v>
      </c>
      <c r="J146" s="27">
        <v>0</v>
      </c>
      <c r="K146" s="27">
        <v>0</v>
      </c>
      <c r="L146" s="27">
        <v>0</v>
      </c>
      <c r="M146" s="27">
        <v>0</v>
      </c>
      <c r="N146" s="28">
        <f t="shared" si="85"/>
        <v>-2.4986094872210076</v>
      </c>
      <c r="O146" s="29">
        <f t="shared" si="86"/>
        <v>-1</v>
      </c>
      <c r="P146" s="28">
        <f t="shared" si="66"/>
        <v>0</v>
      </c>
      <c r="Q146" s="30" t="str">
        <f t="shared" si="67"/>
        <v>-</v>
      </c>
      <c r="R146" s="28">
        <f t="shared" si="68"/>
        <v>0</v>
      </c>
      <c r="S146" s="30" t="str">
        <f t="shared" si="69"/>
        <v>-</v>
      </c>
      <c r="T146" s="28">
        <f t="shared" si="70"/>
        <v>0</v>
      </c>
      <c r="U146" s="30" t="str">
        <f t="shared" si="71"/>
        <v>-</v>
      </c>
      <c r="V146" s="28">
        <f t="shared" si="72"/>
        <v>-2.4986094872210076</v>
      </c>
      <c r="W146" s="30">
        <f t="shared" si="73"/>
        <v>-100</v>
      </c>
      <c r="X146" s="31" t="s">
        <v>528</v>
      </c>
      <c r="Y146" s="12"/>
    </row>
    <row r="147" spans="1:25" ht="27" customHeight="1" x14ac:dyDescent="0.25">
      <c r="A147" s="24" t="s">
        <v>129</v>
      </c>
      <c r="B147" s="25" t="s">
        <v>394</v>
      </c>
      <c r="C147" s="26" t="s">
        <v>395</v>
      </c>
      <c r="D147" s="27">
        <f t="shared" si="83"/>
        <v>0.55383041799999977</v>
      </c>
      <c r="E147" s="27">
        <v>0</v>
      </c>
      <c r="F147" s="27">
        <v>0</v>
      </c>
      <c r="G147" s="27">
        <v>0</v>
      </c>
      <c r="H147" s="27">
        <v>0.55383041799999977</v>
      </c>
      <c r="I147" s="27">
        <f t="shared" si="84"/>
        <v>0.51119923</v>
      </c>
      <c r="J147" s="27">
        <v>0</v>
      </c>
      <c r="K147" s="27">
        <v>0</v>
      </c>
      <c r="L147" s="27">
        <v>0</v>
      </c>
      <c r="M147" s="27">
        <v>0.51119923</v>
      </c>
      <c r="N147" s="28">
        <f t="shared" si="85"/>
        <v>-4.2631187999999764E-2</v>
      </c>
      <c r="O147" s="29">
        <f t="shared" si="86"/>
        <v>-7.6975165347454397E-2</v>
      </c>
      <c r="P147" s="28">
        <f t="shared" si="66"/>
        <v>0</v>
      </c>
      <c r="Q147" s="30" t="str">
        <f t="shared" si="67"/>
        <v>-</v>
      </c>
      <c r="R147" s="28">
        <f t="shared" si="68"/>
        <v>0</v>
      </c>
      <c r="S147" s="30" t="str">
        <f t="shared" si="69"/>
        <v>-</v>
      </c>
      <c r="T147" s="28">
        <f t="shared" si="70"/>
        <v>0</v>
      </c>
      <c r="U147" s="30" t="str">
        <f t="shared" si="71"/>
        <v>-</v>
      </c>
      <c r="V147" s="28">
        <f t="shared" si="72"/>
        <v>-4.2631187999999764E-2</v>
      </c>
      <c r="W147" s="30">
        <f t="shared" si="73"/>
        <v>-7.6975165347454393</v>
      </c>
      <c r="X147" s="31" t="s">
        <v>25</v>
      </c>
      <c r="Y147" s="12"/>
    </row>
    <row r="148" spans="1:25" ht="27" customHeight="1" x14ac:dyDescent="0.25">
      <c r="A148" s="24" t="s">
        <v>129</v>
      </c>
      <c r="B148" s="25" t="s">
        <v>396</v>
      </c>
      <c r="C148" s="26" t="s">
        <v>397</v>
      </c>
      <c r="D148" s="27">
        <f t="shared" si="83"/>
        <v>2.1270460860782001</v>
      </c>
      <c r="E148" s="27">
        <v>0</v>
      </c>
      <c r="F148" s="27">
        <v>0</v>
      </c>
      <c r="G148" s="27">
        <v>0</v>
      </c>
      <c r="H148" s="27">
        <v>2.1270460860782001</v>
      </c>
      <c r="I148" s="27">
        <f t="shared" si="84"/>
        <v>1.6353662600000001</v>
      </c>
      <c r="J148" s="27">
        <v>0</v>
      </c>
      <c r="K148" s="27">
        <v>0</v>
      </c>
      <c r="L148" s="27">
        <v>0</v>
      </c>
      <c r="M148" s="27">
        <v>1.6353662600000001</v>
      </c>
      <c r="N148" s="28">
        <f t="shared" si="85"/>
        <v>-0.49167982607820004</v>
      </c>
      <c r="O148" s="29">
        <f t="shared" si="86"/>
        <v>-0.23115616972114991</v>
      </c>
      <c r="P148" s="28">
        <f t="shared" si="66"/>
        <v>0</v>
      </c>
      <c r="Q148" s="30" t="str">
        <f t="shared" si="67"/>
        <v>-</v>
      </c>
      <c r="R148" s="28">
        <f t="shared" si="68"/>
        <v>0</v>
      </c>
      <c r="S148" s="30" t="str">
        <f t="shared" si="69"/>
        <v>-</v>
      </c>
      <c r="T148" s="28">
        <f t="shared" si="70"/>
        <v>0</v>
      </c>
      <c r="U148" s="30" t="str">
        <f t="shared" si="71"/>
        <v>-</v>
      </c>
      <c r="V148" s="28">
        <f t="shared" si="72"/>
        <v>-0.49167982607820004</v>
      </c>
      <c r="W148" s="30">
        <f t="shared" si="73"/>
        <v>-23.115616972114992</v>
      </c>
      <c r="X148" s="31" t="s">
        <v>528</v>
      </c>
      <c r="Y148" s="12"/>
    </row>
    <row r="149" spans="1:25" ht="27" customHeight="1" x14ac:dyDescent="0.25">
      <c r="A149" s="24" t="s">
        <v>129</v>
      </c>
      <c r="B149" s="25" t="s">
        <v>398</v>
      </c>
      <c r="C149" s="26" t="s">
        <v>399</v>
      </c>
      <c r="D149" s="27">
        <f t="shared" si="83"/>
        <v>1.6469495241481364</v>
      </c>
      <c r="E149" s="27">
        <v>0</v>
      </c>
      <c r="F149" s="27">
        <v>0</v>
      </c>
      <c r="G149" s="27">
        <v>0</v>
      </c>
      <c r="H149" s="27">
        <v>1.6469495241481364</v>
      </c>
      <c r="I149" s="27">
        <f t="shared" si="84"/>
        <v>2.3307932</v>
      </c>
      <c r="J149" s="27">
        <v>0</v>
      </c>
      <c r="K149" s="27">
        <v>0</v>
      </c>
      <c r="L149" s="27">
        <v>0</v>
      </c>
      <c r="M149" s="27">
        <v>2.3307932</v>
      </c>
      <c r="N149" s="28">
        <f t="shared" si="85"/>
        <v>0.68384367585186356</v>
      </c>
      <c r="O149" s="29">
        <f t="shared" si="86"/>
        <v>0.41521835722656586</v>
      </c>
      <c r="P149" s="28">
        <f t="shared" si="66"/>
        <v>0</v>
      </c>
      <c r="Q149" s="30" t="str">
        <f t="shared" si="67"/>
        <v>-</v>
      </c>
      <c r="R149" s="28">
        <f t="shared" si="68"/>
        <v>0</v>
      </c>
      <c r="S149" s="30" t="str">
        <f t="shared" si="69"/>
        <v>-</v>
      </c>
      <c r="T149" s="28">
        <f t="shared" si="70"/>
        <v>0</v>
      </c>
      <c r="U149" s="30" t="str">
        <f t="shared" si="71"/>
        <v>-</v>
      </c>
      <c r="V149" s="28">
        <f t="shared" si="72"/>
        <v>0.68384367585186356</v>
      </c>
      <c r="W149" s="30">
        <f t="shared" si="73"/>
        <v>41.521835722656583</v>
      </c>
      <c r="X149" s="31" t="s">
        <v>528</v>
      </c>
      <c r="Y149" s="12"/>
    </row>
    <row r="150" spans="1:25" ht="27" customHeight="1" x14ac:dyDescent="0.25">
      <c r="A150" s="24" t="s">
        <v>129</v>
      </c>
      <c r="B150" s="25" t="s">
        <v>400</v>
      </c>
      <c r="C150" s="26" t="s">
        <v>401</v>
      </c>
      <c r="D150" s="27">
        <f t="shared" si="83"/>
        <v>2.0524199051756353</v>
      </c>
      <c r="E150" s="27">
        <v>0</v>
      </c>
      <c r="F150" s="27">
        <v>0</v>
      </c>
      <c r="G150" s="27">
        <v>0</v>
      </c>
      <c r="H150" s="27">
        <v>2.0524199051756353</v>
      </c>
      <c r="I150" s="27">
        <f t="shared" si="84"/>
        <v>2.1059676499999997</v>
      </c>
      <c r="J150" s="27">
        <v>0</v>
      </c>
      <c r="K150" s="27">
        <v>0</v>
      </c>
      <c r="L150" s="27">
        <v>0</v>
      </c>
      <c r="M150" s="27">
        <v>2.1059676499999997</v>
      </c>
      <c r="N150" s="28">
        <f t="shared" si="85"/>
        <v>5.3547744824364418E-2</v>
      </c>
      <c r="O150" s="29">
        <f t="shared" si="86"/>
        <v>2.6090053350842982E-2</v>
      </c>
      <c r="P150" s="28">
        <f t="shared" si="66"/>
        <v>0</v>
      </c>
      <c r="Q150" s="30" t="str">
        <f t="shared" si="67"/>
        <v>-</v>
      </c>
      <c r="R150" s="28">
        <f t="shared" si="68"/>
        <v>0</v>
      </c>
      <c r="S150" s="30" t="str">
        <f t="shared" si="69"/>
        <v>-</v>
      </c>
      <c r="T150" s="28">
        <f t="shared" si="70"/>
        <v>0</v>
      </c>
      <c r="U150" s="30" t="str">
        <f t="shared" si="71"/>
        <v>-</v>
      </c>
      <c r="V150" s="28">
        <f t="shared" si="72"/>
        <v>5.3547744824364418E-2</v>
      </c>
      <c r="W150" s="30">
        <f t="shared" si="73"/>
        <v>2.6090053350842983</v>
      </c>
      <c r="X150" s="31" t="s">
        <v>528</v>
      </c>
      <c r="Y150" s="12"/>
    </row>
    <row r="151" spans="1:25" ht="27" customHeight="1" x14ac:dyDescent="0.25">
      <c r="A151" s="24" t="s">
        <v>129</v>
      </c>
      <c r="B151" s="25" t="s">
        <v>402</v>
      </c>
      <c r="C151" s="26" t="s">
        <v>403</v>
      </c>
      <c r="D151" s="27">
        <f t="shared" si="83"/>
        <v>3.7312967267917321</v>
      </c>
      <c r="E151" s="27">
        <v>0</v>
      </c>
      <c r="F151" s="27">
        <v>0</v>
      </c>
      <c r="G151" s="27">
        <v>0</v>
      </c>
      <c r="H151" s="27">
        <v>3.7312967267917321</v>
      </c>
      <c r="I151" s="27">
        <f t="shared" si="84"/>
        <v>2.9777548599999997</v>
      </c>
      <c r="J151" s="27">
        <v>0</v>
      </c>
      <c r="K151" s="27">
        <v>0</v>
      </c>
      <c r="L151" s="27">
        <v>0</v>
      </c>
      <c r="M151" s="27">
        <v>2.9777548599999997</v>
      </c>
      <c r="N151" s="28">
        <f t="shared" si="85"/>
        <v>-0.75354186679173241</v>
      </c>
      <c r="O151" s="29">
        <f t="shared" si="86"/>
        <v>-0.20195174009643765</v>
      </c>
      <c r="P151" s="28">
        <f t="shared" si="66"/>
        <v>0</v>
      </c>
      <c r="Q151" s="30" t="str">
        <f t="shared" si="67"/>
        <v>-</v>
      </c>
      <c r="R151" s="28">
        <f t="shared" si="68"/>
        <v>0</v>
      </c>
      <c r="S151" s="30" t="str">
        <f t="shared" si="69"/>
        <v>-</v>
      </c>
      <c r="T151" s="28">
        <f t="shared" si="70"/>
        <v>0</v>
      </c>
      <c r="U151" s="30" t="str">
        <f t="shared" si="71"/>
        <v>-</v>
      </c>
      <c r="V151" s="28">
        <f t="shared" si="72"/>
        <v>-0.75354186679173241</v>
      </c>
      <c r="W151" s="30">
        <f t="shared" si="73"/>
        <v>-20.195174009643765</v>
      </c>
      <c r="X151" s="31" t="s">
        <v>528</v>
      </c>
      <c r="Y151" s="12"/>
    </row>
    <row r="152" spans="1:25" ht="27" customHeight="1" x14ac:dyDescent="0.25">
      <c r="A152" s="24" t="s">
        <v>129</v>
      </c>
      <c r="B152" s="25" t="s">
        <v>404</v>
      </c>
      <c r="C152" s="26" t="s">
        <v>405</v>
      </c>
      <c r="D152" s="27">
        <f t="shared" si="83"/>
        <v>4.1846368100000007</v>
      </c>
      <c r="E152" s="27">
        <v>0</v>
      </c>
      <c r="F152" s="27">
        <v>0</v>
      </c>
      <c r="G152" s="27">
        <v>0</v>
      </c>
      <c r="H152" s="27">
        <v>4.1846368100000007</v>
      </c>
      <c r="I152" s="27">
        <f t="shared" si="84"/>
        <v>3.9221367999999996</v>
      </c>
      <c r="J152" s="27">
        <v>0</v>
      </c>
      <c r="K152" s="27">
        <v>0</v>
      </c>
      <c r="L152" s="27">
        <v>0</v>
      </c>
      <c r="M152" s="27">
        <v>3.9221367999999996</v>
      </c>
      <c r="N152" s="28">
        <f t="shared" si="85"/>
        <v>-0.26250001000000101</v>
      </c>
      <c r="O152" s="29">
        <f t="shared" si="86"/>
        <v>-6.2729460624326189E-2</v>
      </c>
      <c r="P152" s="28">
        <f t="shared" si="66"/>
        <v>0</v>
      </c>
      <c r="Q152" s="30" t="str">
        <f t="shared" si="67"/>
        <v>-</v>
      </c>
      <c r="R152" s="28">
        <f t="shared" si="68"/>
        <v>0</v>
      </c>
      <c r="S152" s="30" t="str">
        <f t="shared" si="69"/>
        <v>-</v>
      </c>
      <c r="T152" s="28">
        <f t="shared" si="70"/>
        <v>0</v>
      </c>
      <c r="U152" s="30" t="str">
        <f t="shared" si="71"/>
        <v>-</v>
      </c>
      <c r="V152" s="28">
        <f t="shared" si="72"/>
        <v>-0.26250001000000101</v>
      </c>
      <c r="W152" s="30">
        <f t="shared" si="73"/>
        <v>-6.2729460624326192</v>
      </c>
      <c r="X152" s="31" t="s">
        <v>25</v>
      </c>
      <c r="Y152" s="12"/>
    </row>
    <row r="153" spans="1:25" ht="27" customHeight="1" x14ac:dyDescent="0.25">
      <c r="A153" s="24" t="s">
        <v>129</v>
      </c>
      <c r="B153" s="25" t="s">
        <v>406</v>
      </c>
      <c r="C153" s="26" t="s">
        <v>407</v>
      </c>
      <c r="D153" s="27">
        <f t="shared" si="83"/>
        <v>3.353514176</v>
      </c>
      <c r="E153" s="27">
        <v>0</v>
      </c>
      <c r="F153" s="27">
        <v>0</v>
      </c>
      <c r="G153" s="27">
        <v>0</v>
      </c>
      <c r="H153" s="27">
        <v>3.353514176</v>
      </c>
      <c r="I153" s="27">
        <f t="shared" si="84"/>
        <v>3.1269925599999997</v>
      </c>
      <c r="J153" s="27">
        <v>0</v>
      </c>
      <c r="K153" s="27">
        <v>0</v>
      </c>
      <c r="L153" s="27">
        <v>0</v>
      </c>
      <c r="M153" s="27">
        <v>3.1269925599999997</v>
      </c>
      <c r="N153" s="28">
        <f t="shared" si="85"/>
        <v>-0.22652161600000031</v>
      </c>
      <c r="O153" s="29">
        <f t="shared" si="86"/>
        <v>-6.7547534947411628E-2</v>
      </c>
      <c r="P153" s="28">
        <f t="shared" si="66"/>
        <v>0</v>
      </c>
      <c r="Q153" s="30" t="str">
        <f t="shared" si="67"/>
        <v>-</v>
      </c>
      <c r="R153" s="28">
        <f t="shared" si="68"/>
        <v>0</v>
      </c>
      <c r="S153" s="30" t="str">
        <f t="shared" si="69"/>
        <v>-</v>
      </c>
      <c r="T153" s="28">
        <f t="shared" si="70"/>
        <v>0</v>
      </c>
      <c r="U153" s="30" t="str">
        <f t="shared" si="71"/>
        <v>-</v>
      </c>
      <c r="V153" s="28">
        <f t="shared" si="72"/>
        <v>-0.22652161600000031</v>
      </c>
      <c r="W153" s="30">
        <f t="shared" si="73"/>
        <v>-6.7547534947411627</v>
      </c>
      <c r="X153" s="31" t="s">
        <v>25</v>
      </c>
      <c r="Y153" s="12"/>
    </row>
    <row r="154" spans="1:25" ht="27" customHeight="1" x14ac:dyDescent="0.25">
      <c r="A154" s="24" t="s">
        <v>129</v>
      </c>
      <c r="B154" s="25" t="s">
        <v>408</v>
      </c>
      <c r="C154" s="26" t="s">
        <v>409</v>
      </c>
      <c r="D154" s="27">
        <f t="shared" si="83"/>
        <v>2.6125597956834583</v>
      </c>
      <c r="E154" s="27">
        <v>0</v>
      </c>
      <c r="F154" s="27">
        <v>0</v>
      </c>
      <c r="G154" s="27">
        <v>0</v>
      </c>
      <c r="H154" s="27">
        <v>2.6125597956834583</v>
      </c>
      <c r="I154" s="27">
        <f t="shared" si="84"/>
        <v>1.5252230900000001</v>
      </c>
      <c r="J154" s="27">
        <v>0</v>
      </c>
      <c r="K154" s="27">
        <v>0</v>
      </c>
      <c r="L154" s="27">
        <v>0</v>
      </c>
      <c r="M154" s="27">
        <v>1.5252230900000001</v>
      </c>
      <c r="N154" s="28">
        <f t="shared" si="85"/>
        <v>-1.0873367056834582</v>
      </c>
      <c r="O154" s="29">
        <f t="shared" si="86"/>
        <v>-0.41619591156534874</v>
      </c>
      <c r="P154" s="28">
        <f t="shared" si="66"/>
        <v>0</v>
      </c>
      <c r="Q154" s="30" t="str">
        <f t="shared" si="67"/>
        <v>-</v>
      </c>
      <c r="R154" s="28">
        <f t="shared" si="68"/>
        <v>0</v>
      </c>
      <c r="S154" s="30" t="str">
        <f t="shared" si="69"/>
        <v>-</v>
      </c>
      <c r="T154" s="28">
        <f t="shared" si="70"/>
        <v>0</v>
      </c>
      <c r="U154" s="30" t="str">
        <f t="shared" si="71"/>
        <v>-</v>
      </c>
      <c r="V154" s="28">
        <f t="shared" si="72"/>
        <v>-1.0873367056834582</v>
      </c>
      <c r="W154" s="30">
        <f t="shared" si="73"/>
        <v>-41.619591156534874</v>
      </c>
      <c r="X154" s="31" t="s">
        <v>528</v>
      </c>
      <c r="Y154" s="12"/>
    </row>
    <row r="155" spans="1:25" ht="27" customHeight="1" x14ac:dyDescent="0.25">
      <c r="A155" s="24" t="s">
        <v>129</v>
      </c>
      <c r="B155" s="25" t="s">
        <v>410</v>
      </c>
      <c r="C155" s="26" t="s">
        <v>411</v>
      </c>
      <c r="D155" s="27">
        <f t="shared" si="83"/>
        <v>3.0915728699999998</v>
      </c>
      <c r="E155" s="27">
        <v>0</v>
      </c>
      <c r="F155" s="27">
        <v>0</v>
      </c>
      <c r="G155" s="27">
        <v>0</v>
      </c>
      <c r="H155" s="27">
        <v>3.0915728699999998</v>
      </c>
      <c r="I155" s="27">
        <f t="shared" si="84"/>
        <v>2.8735730799999999</v>
      </c>
      <c r="J155" s="27">
        <v>0</v>
      </c>
      <c r="K155" s="27">
        <v>0</v>
      </c>
      <c r="L155" s="27">
        <v>0</v>
      </c>
      <c r="M155" s="27">
        <v>2.8735730799999999</v>
      </c>
      <c r="N155" s="28">
        <f t="shared" si="85"/>
        <v>-0.21799978999999992</v>
      </c>
      <c r="O155" s="29">
        <f t="shared" si="86"/>
        <v>-7.0514200753741221E-2</v>
      </c>
      <c r="P155" s="28">
        <f t="shared" si="66"/>
        <v>0</v>
      </c>
      <c r="Q155" s="30" t="str">
        <f t="shared" si="67"/>
        <v>-</v>
      </c>
      <c r="R155" s="28">
        <f t="shared" si="68"/>
        <v>0</v>
      </c>
      <c r="S155" s="30" t="str">
        <f t="shared" si="69"/>
        <v>-</v>
      </c>
      <c r="T155" s="28">
        <f t="shared" si="70"/>
        <v>0</v>
      </c>
      <c r="U155" s="30" t="str">
        <f t="shared" si="71"/>
        <v>-</v>
      </c>
      <c r="V155" s="28">
        <f t="shared" si="72"/>
        <v>-0.21799978999999992</v>
      </c>
      <c r="W155" s="30">
        <f t="shared" si="73"/>
        <v>-7.0514200753741223</v>
      </c>
      <c r="X155" s="31" t="s">
        <v>25</v>
      </c>
      <c r="Y155" s="12"/>
    </row>
    <row r="156" spans="1:25" ht="27" customHeight="1" x14ac:dyDescent="0.25">
      <c r="A156" s="24" t="s">
        <v>129</v>
      </c>
      <c r="B156" s="25" t="s">
        <v>412</v>
      </c>
      <c r="C156" s="26" t="s">
        <v>413</v>
      </c>
      <c r="D156" s="27">
        <f t="shared" si="83"/>
        <v>1.3111097620000001</v>
      </c>
      <c r="E156" s="27">
        <v>0</v>
      </c>
      <c r="F156" s="27">
        <v>0</v>
      </c>
      <c r="G156" s="27">
        <v>0</v>
      </c>
      <c r="H156" s="27">
        <v>1.3111097620000001</v>
      </c>
      <c r="I156" s="27">
        <f t="shared" si="84"/>
        <v>1.21183196</v>
      </c>
      <c r="J156" s="27">
        <v>0</v>
      </c>
      <c r="K156" s="27">
        <v>0</v>
      </c>
      <c r="L156" s="27">
        <v>0</v>
      </c>
      <c r="M156" s="27">
        <v>1.21183196</v>
      </c>
      <c r="N156" s="28">
        <f t="shared" si="85"/>
        <v>-9.9277802000000026E-2</v>
      </c>
      <c r="O156" s="29">
        <f t="shared" si="86"/>
        <v>-7.5720435372671729E-2</v>
      </c>
      <c r="P156" s="28">
        <f t="shared" si="66"/>
        <v>0</v>
      </c>
      <c r="Q156" s="30" t="str">
        <f t="shared" si="67"/>
        <v>-</v>
      </c>
      <c r="R156" s="28">
        <f t="shared" si="68"/>
        <v>0</v>
      </c>
      <c r="S156" s="30" t="str">
        <f t="shared" si="69"/>
        <v>-</v>
      </c>
      <c r="T156" s="28">
        <f t="shared" si="70"/>
        <v>0</v>
      </c>
      <c r="U156" s="30" t="str">
        <f t="shared" si="71"/>
        <v>-</v>
      </c>
      <c r="V156" s="28">
        <f t="shared" si="72"/>
        <v>-9.9277802000000026E-2</v>
      </c>
      <c r="W156" s="30">
        <f t="shared" si="73"/>
        <v>-7.5720435372671728</v>
      </c>
      <c r="X156" s="31" t="s">
        <v>25</v>
      </c>
      <c r="Y156" s="12"/>
    </row>
    <row r="157" spans="1:25" ht="27" customHeight="1" x14ac:dyDescent="0.25">
      <c r="A157" s="24" t="s">
        <v>129</v>
      </c>
      <c r="B157" s="25" t="s">
        <v>414</v>
      </c>
      <c r="C157" s="26" t="s">
        <v>415</v>
      </c>
      <c r="D157" s="27">
        <f t="shared" si="83"/>
        <v>1.3101397484101489</v>
      </c>
      <c r="E157" s="27">
        <v>0</v>
      </c>
      <c r="F157" s="27">
        <v>0</v>
      </c>
      <c r="G157" s="27">
        <v>0</v>
      </c>
      <c r="H157" s="27">
        <v>1.3101397484101489</v>
      </c>
      <c r="I157" s="27">
        <f t="shared" si="84"/>
        <v>1.1651142800000001</v>
      </c>
      <c r="J157" s="27">
        <v>0</v>
      </c>
      <c r="K157" s="27">
        <v>0</v>
      </c>
      <c r="L157" s="27">
        <v>0</v>
      </c>
      <c r="M157" s="27">
        <v>1.1651142800000001</v>
      </c>
      <c r="N157" s="28">
        <f t="shared" si="85"/>
        <v>-0.14502546841014885</v>
      </c>
      <c r="O157" s="29">
        <f t="shared" si="86"/>
        <v>-0.1106946557312965</v>
      </c>
      <c r="P157" s="28">
        <f t="shared" si="66"/>
        <v>0</v>
      </c>
      <c r="Q157" s="30" t="str">
        <f t="shared" si="67"/>
        <v>-</v>
      </c>
      <c r="R157" s="28">
        <f t="shared" si="68"/>
        <v>0</v>
      </c>
      <c r="S157" s="30" t="str">
        <f t="shared" si="69"/>
        <v>-</v>
      </c>
      <c r="T157" s="28">
        <f t="shared" si="70"/>
        <v>0</v>
      </c>
      <c r="U157" s="30" t="str">
        <f t="shared" si="71"/>
        <v>-</v>
      </c>
      <c r="V157" s="28">
        <f t="shared" si="72"/>
        <v>-0.14502546841014885</v>
      </c>
      <c r="W157" s="30">
        <f t="shared" si="73"/>
        <v>-11.06946557312965</v>
      </c>
      <c r="X157" s="31" t="s">
        <v>528</v>
      </c>
      <c r="Y157" s="12"/>
    </row>
    <row r="158" spans="1:25" ht="27" customHeight="1" x14ac:dyDescent="0.25">
      <c r="A158" s="24" t="s">
        <v>129</v>
      </c>
      <c r="B158" s="25" t="s">
        <v>416</v>
      </c>
      <c r="C158" s="26" t="s">
        <v>417</v>
      </c>
      <c r="D158" s="27">
        <f t="shared" si="83"/>
        <v>3.557278524</v>
      </c>
      <c r="E158" s="27">
        <v>0</v>
      </c>
      <c r="F158" s="27">
        <v>0</v>
      </c>
      <c r="G158" s="27">
        <v>0</v>
      </c>
      <c r="H158" s="27">
        <v>3.557278524</v>
      </c>
      <c r="I158" s="27">
        <f t="shared" si="84"/>
        <v>3.3327183200000001</v>
      </c>
      <c r="J158" s="27">
        <v>0</v>
      </c>
      <c r="K158" s="27">
        <v>0</v>
      </c>
      <c r="L158" s="27">
        <v>0</v>
      </c>
      <c r="M158" s="27">
        <v>3.3327183200000001</v>
      </c>
      <c r="N158" s="28">
        <f t="shared" si="85"/>
        <v>-0.22456020399999987</v>
      </c>
      <c r="O158" s="29">
        <f t="shared" si="86"/>
        <v>-6.3126967001586376E-2</v>
      </c>
      <c r="P158" s="28">
        <f t="shared" si="66"/>
        <v>0</v>
      </c>
      <c r="Q158" s="30" t="str">
        <f t="shared" si="67"/>
        <v>-</v>
      </c>
      <c r="R158" s="28">
        <f t="shared" si="68"/>
        <v>0</v>
      </c>
      <c r="S158" s="30" t="str">
        <f t="shared" si="69"/>
        <v>-</v>
      </c>
      <c r="T158" s="28">
        <f t="shared" si="70"/>
        <v>0</v>
      </c>
      <c r="U158" s="30" t="str">
        <f t="shared" si="71"/>
        <v>-</v>
      </c>
      <c r="V158" s="28">
        <f t="shared" si="72"/>
        <v>-0.22456020399999987</v>
      </c>
      <c r="W158" s="30">
        <f t="shared" si="73"/>
        <v>-6.3126967001586376</v>
      </c>
      <c r="X158" s="31" t="s">
        <v>25</v>
      </c>
      <c r="Y158" s="12"/>
    </row>
    <row r="159" spans="1:25" ht="27" customHeight="1" x14ac:dyDescent="0.25">
      <c r="A159" s="24" t="s">
        <v>129</v>
      </c>
      <c r="B159" s="25" t="s">
        <v>418</v>
      </c>
      <c r="C159" s="26" t="s">
        <v>419</v>
      </c>
      <c r="D159" s="27">
        <f t="shared" si="83"/>
        <v>1.5511023241517057</v>
      </c>
      <c r="E159" s="27">
        <v>0</v>
      </c>
      <c r="F159" s="27">
        <v>0</v>
      </c>
      <c r="G159" s="27">
        <v>0</v>
      </c>
      <c r="H159" s="27">
        <v>1.5511023241517057</v>
      </c>
      <c r="I159" s="27">
        <f t="shared" si="84"/>
        <v>1.0898420800000002</v>
      </c>
      <c r="J159" s="27">
        <v>0</v>
      </c>
      <c r="K159" s="27">
        <v>0</v>
      </c>
      <c r="L159" s="27">
        <v>0</v>
      </c>
      <c r="M159" s="27">
        <v>1.0898420800000002</v>
      </c>
      <c r="N159" s="28">
        <f t="shared" si="85"/>
        <v>-0.46126024415170552</v>
      </c>
      <c r="O159" s="29">
        <f t="shared" si="86"/>
        <v>-0.29737576752324685</v>
      </c>
      <c r="P159" s="28">
        <f t="shared" si="66"/>
        <v>0</v>
      </c>
      <c r="Q159" s="30" t="str">
        <f t="shared" si="67"/>
        <v>-</v>
      </c>
      <c r="R159" s="28">
        <f t="shared" si="68"/>
        <v>0</v>
      </c>
      <c r="S159" s="30" t="str">
        <f t="shared" si="69"/>
        <v>-</v>
      </c>
      <c r="T159" s="28">
        <f t="shared" si="70"/>
        <v>0</v>
      </c>
      <c r="U159" s="30" t="str">
        <f t="shared" si="71"/>
        <v>-</v>
      </c>
      <c r="V159" s="28">
        <f t="shared" si="72"/>
        <v>-0.46126024415170552</v>
      </c>
      <c r="W159" s="30">
        <f t="shared" si="73"/>
        <v>-29.737576752324685</v>
      </c>
      <c r="X159" s="31" t="s">
        <v>528</v>
      </c>
      <c r="Y159" s="12"/>
    </row>
    <row r="160" spans="1:25" ht="27" customHeight="1" x14ac:dyDescent="0.25">
      <c r="A160" s="24" t="s">
        <v>129</v>
      </c>
      <c r="B160" s="25" t="s">
        <v>420</v>
      </c>
      <c r="C160" s="26" t="s">
        <v>421</v>
      </c>
      <c r="D160" s="27">
        <f t="shared" si="83"/>
        <v>1.7293721260000003</v>
      </c>
      <c r="E160" s="27">
        <v>0</v>
      </c>
      <c r="F160" s="27">
        <v>0</v>
      </c>
      <c r="G160" s="27">
        <v>0</v>
      </c>
      <c r="H160" s="27">
        <v>1.7293721260000003</v>
      </c>
      <c r="I160" s="27">
        <f t="shared" si="84"/>
        <v>1.6023719199999999</v>
      </c>
      <c r="J160" s="27">
        <v>0</v>
      </c>
      <c r="K160" s="27">
        <v>0</v>
      </c>
      <c r="L160" s="27">
        <v>0</v>
      </c>
      <c r="M160" s="27">
        <v>1.6023719199999999</v>
      </c>
      <c r="N160" s="28">
        <f t="shared" si="85"/>
        <v>-0.12700020600000039</v>
      </c>
      <c r="O160" s="29">
        <f t="shared" si="86"/>
        <v>-7.3437176470369667E-2</v>
      </c>
      <c r="P160" s="28">
        <f t="shared" si="66"/>
        <v>0</v>
      </c>
      <c r="Q160" s="30" t="str">
        <f t="shared" si="67"/>
        <v>-</v>
      </c>
      <c r="R160" s="28">
        <f t="shared" si="68"/>
        <v>0</v>
      </c>
      <c r="S160" s="30" t="str">
        <f t="shared" si="69"/>
        <v>-</v>
      </c>
      <c r="T160" s="28">
        <f t="shared" si="70"/>
        <v>0</v>
      </c>
      <c r="U160" s="30" t="str">
        <f t="shared" si="71"/>
        <v>-</v>
      </c>
      <c r="V160" s="28">
        <f t="shared" si="72"/>
        <v>-0.12700020600000039</v>
      </c>
      <c r="W160" s="30">
        <f t="shared" si="73"/>
        <v>-7.3437176470369669</v>
      </c>
      <c r="X160" s="31" t="s">
        <v>25</v>
      </c>
      <c r="Y160" s="12"/>
    </row>
    <row r="161" spans="1:25" ht="27" customHeight="1" x14ac:dyDescent="0.25">
      <c r="A161" s="24" t="s">
        <v>129</v>
      </c>
      <c r="B161" s="25" t="s">
        <v>422</v>
      </c>
      <c r="C161" s="26" t="s">
        <v>423</v>
      </c>
      <c r="D161" s="27">
        <f t="shared" si="83"/>
        <v>1.2492468359999997</v>
      </c>
      <c r="E161" s="27">
        <v>0</v>
      </c>
      <c r="F161" s="27">
        <v>0</v>
      </c>
      <c r="G161" s="27">
        <v>0</v>
      </c>
      <c r="H161" s="27">
        <v>1.2492468359999997</v>
      </c>
      <c r="I161" s="27">
        <f t="shared" si="84"/>
        <v>1.1583588200000001</v>
      </c>
      <c r="J161" s="27">
        <v>0</v>
      </c>
      <c r="K161" s="27">
        <v>0</v>
      </c>
      <c r="L161" s="27">
        <v>0</v>
      </c>
      <c r="M161" s="27">
        <v>1.1583588200000001</v>
      </c>
      <c r="N161" s="28">
        <f t="shared" si="85"/>
        <v>-9.0888015999999627E-2</v>
      </c>
      <c r="O161" s="29">
        <f t="shared" si="86"/>
        <v>-7.2754249505259216E-2</v>
      </c>
      <c r="P161" s="28">
        <f t="shared" si="66"/>
        <v>0</v>
      </c>
      <c r="Q161" s="30" t="str">
        <f t="shared" si="67"/>
        <v>-</v>
      </c>
      <c r="R161" s="28">
        <f t="shared" si="68"/>
        <v>0</v>
      </c>
      <c r="S161" s="30" t="str">
        <f t="shared" si="69"/>
        <v>-</v>
      </c>
      <c r="T161" s="28">
        <f t="shared" si="70"/>
        <v>0</v>
      </c>
      <c r="U161" s="30" t="str">
        <f t="shared" si="71"/>
        <v>-</v>
      </c>
      <c r="V161" s="28">
        <f t="shared" si="72"/>
        <v>-9.0888015999999627E-2</v>
      </c>
      <c r="W161" s="30">
        <f t="shared" si="73"/>
        <v>-7.2754249505259221</v>
      </c>
      <c r="X161" s="31" t="s">
        <v>25</v>
      </c>
      <c r="Y161" s="12"/>
    </row>
    <row r="162" spans="1:25" ht="27" customHeight="1" x14ac:dyDescent="0.25">
      <c r="A162" s="24" t="s">
        <v>129</v>
      </c>
      <c r="B162" s="25" t="s">
        <v>424</v>
      </c>
      <c r="C162" s="26" t="s">
        <v>425</v>
      </c>
      <c r="D162" s="27">
        <f t="shared" si="83"/>
        <v>0.73139171199999975</v>
      </c>
      <c r="E162" s="27">
        <v>0</v>
      </c>
      <c r="F162" s="27">
        <v>0</v>
      </c>
      <c r="G162" s="27">
        <v>0</v>
      </c>
      <c r="H162" s="27">
        <v>0.73139171199999975</v>
      </c>
      <c r="I162" s="27">
        <f t="shared" si="84"/>
        <v>0.65585948999999999</v>
      </c>
      <c r="J162" s="27">
        <v>0</v>
      </c>
      <c r="K162" s="27">
        <v>0</v>
      </c>
      <c r="L162" s="27">
        <v>0</v>
      </c>
      <c r="M162" s="27">
        <v>0.65585948999999999</v>
      </c>
      <c r="N162" s="28">
        <f t="shared" si="85"/>
        <v>-7.553222199999976E-2</v>
      </c>
      <c r="O162" s="29">
        <f t="shared" si="86"/>
        <v>-0.10327191402464209</v>
      </c>
      <c r="P162" s="28">
        <f t="shared" si="66"/>
        <v>0</v>
      </c>
      <c r="Q162" s="30" t="str">
        <f t="shared" si="67"/>
        <v>-</v>
      </c>
      <c r="R162" s="28">
        <f t="shared" si="68"/>
        <v>0</v>
      </c>
      <c r="S162" s="30" t="str">
        <f t="shared" si="69"/>
        <v>-</v>
      </c>
      <c r="T162" s="28">
        <f t="shared" si="70"/>
        <v>0</v>
      </c>
      <c r="U162" s="30" t="str">
        <f t="shared" si="71"/>
        <v>-</v>
      </c>
      <c r="V162" s="28">
        <f t="shared" si="72"/>
        <v>-7.553222199999976E-2</v>
      </c>
      <c r="W162" s="30">
        <f t="shared" si="73"/>
        <v>-10.327191402464209</v>
      </c>
      <c r="X162" s="31" t="s">
        <v>25</v>
      </c>
      <c r="Y162" s="12"/>
    </row>
    <row r="163" spans="1:25" ht="27" customHeight="1" x14ac:dyDescent="0.25">
      <c r="A163" s="24" t="s">
        <v>129</v>
      </c>
      <c r="B163" s="25" t="s">
        <v>426</v>
      </c>
      <c r="C163" s="26" t="s">
        <v>427</v>
      </c>
      <c r="D163" s="27">
        <f t="shared" si="83"/>
        <v>0.81343001999999998</v>
      </c>
      <c r="E163" s="27">
        <v>0</v>
      </c>
      <c r="F163" s="27">
        <v>0</v>
      </c>
      <c r="G163" s="27">
        <v>0</v>
      </c>
      <c r="H163" s="27">
        <v>0.81343001999999998</v>
      </c>
      <c r="I163" s="27">
        <f t="shared" si="84"/>
        <v>0.75225281999999993</v>
      </c>
      <c r="J163" s="27">
        <v>0</v>
      </c>
      <c r="K163" s="27">
        <v>0</v>
      </c>
      <c r="L163" s="27">
        <v>0</v>
      </c>
      <c r="M163" s="27">
        <v>0.75225281999999993</v>
      </c>
      <c r="N163" s="28">
        <f t="shared" si="85"/>
        <v>-6.1177200000000043E-2</v>
      </c>
      <c r="O163" s="29">
        <f t="shared" si="86"/>
        <v>-7.5208928236998235E-2</v>
      </c>
      <c r="P163" s="28">
        <f t="shared" si="66"/>
        <v>0</v>
      </c>
      <c r="Q163" s="30" t="str">
        <f t="shared" si="67"/>
        <v>-</v>
      </c>
      <c r="R163" s="28">
        <f t="shared" si="68"/>
        <v>0</v>
      </c>
      <c r="S163" s="30" t="str">
        <f t="shared" si="69"/>
        <v>-</v>
      </c>
      <c r="T163" s="28">
        <f t="shared" si="70"/>
        <v>0</v>
      </c>
      <c r="U163" s="30" t="str">
        <f t="shared" si="71"/>
        <v>-</v>
      </c>
      <c r="V163" s="28">
        <f t="shared" si="72"/>
        <v>-6.1177200000000043E-2</v>
      </c>
      <c r="W163" s="30">
        <f t="shared" si="73"/>
        <v>-7.5208928236998238</v>
      </c>
      <c r="X163" s="31" t="s">
        <v>25</v>
      </c>
      <c r="Y163" s="12"/>
    </row>
    <row r="164" spans="1:25" ht="27" customHeight="1" x14ac:dyDescent="0.25">
      <c r="A164" s="24" t="s">
        <v>129</v>
      </c>
      <c r="B164" s="25" t="s">
        <v>428</v>
      </c>
      <c r="C164" s="26" t="s">
        <v>429</v>
      </c>
      <c r="D164" s="27">
        <f t="shared" si="83"/>
        <v>2.6542691283261295</v>
      </c>
      <c r="E164" s="27">
        <v>0</v>
      </c>
      <c r="F164" s="27">
        <v>0</v>
      </c>
      <c r="G164" s="27">
        <v>0</v>
      </c>
      <c r="H164" s="27">
        <v>2.6542691283261295</v>
      </c>
      <c r="I164" s="27">
        <f t="shared" si="84"/>
        <v>2.6548463500000001</v>
      </c>
      <c r="J164" s="27">
        <v>0</v>
      </c>
      <c r="K164" s="27">
        <v>0</v>
      </c>
      <c r="L164" s="27">
        <v>0</v>
      </c>
      <c r="M164" s="27">
        <v>2.6548463500000001</v>
      </c>
      <c r="N164" s="28">
        <f t="shared" si="85"/>
        <v>5.772216738706426E-4</v>
      </c>
      <c r="O164" s="29">
        <f t="shared" si="86"/>
        <v>2.1746915853806348E-4</v>
      </c>
      <c r="P164" s="28">
        <f t="shared" si="66"/>
        <v>0</v>
      </c>
      <c r="Q164" s="30" t="str">
        <f t="shared" si="67"/>
        <v>-</v>
      </c>
      <c r="R164" s="28">
        <f t="shared" si="68"/>
        <v>0</v>
      </c>
      <c r="S164" s="30" t="str">
        <f t="shared" si="69"/>
        <v>-</v>
      </c>
      <c r="T164" s="28">
        <f t="shared" si="70"/>
        <v>0</v>
      </c>
      <c r="U164" s="30" t="str">
        <f t="shared" si="71"/>
        <v>-</v>
      </c>
      <c r="V164" s="28">
        <f t="shared" si="72"/>
        <v>5.772216738706426E-4</v>
      </c>
      <c r="W164" s="30">
        <f t="shared" si="73"/>
        <v>2.1746915853806347E-2</v>
      </c>
      <c r="X164" s="31" t="s">
        <v>25</v>
      </c>
      <c r="Y164" s="12"/>
    </row>
    <row r="165" spans="1:25" ht="27" customHeight="1" x14ac:dyDescent="0.25">
      <c r="A165" s="24" t="s">
        <v>129</v>
      </c>
      <c r="B165" s="25" t="s">
        <v>430</v>
      </c>
      <c r="C165" s="26" t="s">
        <v>431</v>
      </c>
      <c r="D165" s="27">
        <f t="shared" si="83"/>
        <v>9.3846052585837452</v>
      </c>
      <c r="E165" s="27">
        <v>0</v>
      </c>
      <c r="F165" s="27">
        <v>0</v>
      </c>
      <c r="G165" s="27">
        <v>0</v>
      </c>
      <c r="H165" s="27">
        <v>9.3846052585837452</v>
      </c>
      <c r="I165" s="27">
        <f t="shared" si="84"/>
        <v>6.6494592600000004</v>
      </c>
      <c r="J165" s="27">
        <v>0</v>
      </c>
      <c r="K165" s="27">
        <v>0</v>
      </c>
      <c r="L165" s="27">
        <v>0</v>
      </c>
      <c r="M165" s="27">
        <v>6.6494592600000004</v>
      </c>
      <c r="N165" s="28">
        <f t="shared" si="85"/>
        <v>-2.7351459985837447</v>
      </c>
      <c r="O165" s="29">
        <f t="shared" si="86"/>
        <v>-0.29145029793149901</v>
      </c>
      <c r="P165" s="28">
        <f t="shared" si="66"/>
        <v>0</v>
      </c>
      <c r="Q165" s="30" t="str">
        <f t="shared" si="67"/>
        <v>-</v>
      </c>
      <c r="R165" s="28">
        <f t="shared" si="68"/>
        <v>0</v>
      </c>
      <c r="S165" s="30" t="str">
        <f t="shared" si="69"/>
        <v>-</v>
      </c>
      <c r="T165" s="28">
        <f t="shared" si="70"/>
        <v>0</v>
      </c>
      <c r="U165" s="30" t="str">
        <f t="shared" si="71"/>
        <v>-</v>
      </c>
      <c r="V165" s="28">
        <f t="shared" si="72"/>
        <v>-2.7351459985837447</v>
      </c>
      <c r="W165" s="30">
        <f t="shared" si="73"/>
        <v>-29.145029793149902</v>
      </c>
      <c r="X165" s="31" t="s">
        <v>528</v>
      </c>
      <c r="Y165" s="12"/>
    </row>
    <row r="166" spans="1:25" ht="27" customHeight="1" x14ac:dyDescent="0.25">
      <c r="A166" s="24" t="s">
        <v>129</v>
      </c>
      <c r="B166" s="25" t="s">
        <v>432</v>
      </c>
      <c r="C166" s="26" t="s">
        <v>433</v>
      </c>
      <c r="D166" s="27">
        <f t="shared" si="83"/>
        <v>4.2962204029926498</v>
      </c>
      <c r="E166" s="27">
        <v>0</v>
      </c>
      <c r="F166" s="27">
        <v>0</v>
      </c>
      <c r="G166" s="27">
        <v>0</v>
      </c>
      <c r="H166" s="27">
        <v>4.2962204029926498</v>
      </c>
      <c r="I166" s="27">
        <f t="shared" si="84"/>
        <v>4.3781158600000012</v>
      </c>
      <c r="J166" s="27">
        <v>0</v>
      </c>
      <c r="K166" s="27">
        <v>0</v>
      </c>
      <c r="L166" s="27">
        <v>0</v>
      </c>
      <c r="M166" s="27">
        <v>4.3781158600000012</v>
      </c>
      <c r="N166" s="28">
        <f t="shared" si="85"/>
        <v>8.1895457007351347E-2</v>
      </c>
      <c r="O166" s="29">
        <f t="shared" si="86"/>
        <v>1.9062210344307481E-2</v>
      </c>
      <c r="P166" s="28">
        <f t="shared" si="66"/>
        <v>0</v>
      </c>
      <c r="Q166" s="30" t="str">
        <f t="shared" si="67"/>
        <v>-</v>
      </c>
      <c r="R166" s="28">
        <f t="shared" si="68"/>
        <v>0</v>
      </c>
      <c r="S166" s="30" t="str">
        <f t="shared" si="69"/>
        <v>-</v>
      </c>
      <c r="T166" s="28">
        <f t="shared" si="70"/>
        <v>0</v>
      </c>
      <c r="U166" s="30" t="str">
        <f t="shared" si="71"/>
        <v>-</v>
      </c>
      <c r="V166" s="28">
        <f t="shared" si="72"/>
        <v>8.1895457007351347E-2</v>
      </c>
      <c r="W166" s="30">
        <f t="shared" si="73"/>
        <v>1.9062210344307482</v>
      </c>
      <c r="X166" s="31" t="s">
        <v>25</v>
      </c>
      <c r="Y166" s="12"/>
    </row>
    <row r="167" spans="1:25" ht="27" customHeight="1" x14ac:dyDescent="0.25">
      <c r="A167" s="24" t="s">
        <v>129</v>
      </c>
      <c r="B167" s="25" t="s">
        <v>434</v>
      </c>
      <c r="C167" s="26" t="s">
        <v>435</v>
      </c>
      <c r="D167" s="27">
        <f t="shared" si="83"/>
        <v>5.8464129299999987</v>
      </c>
      <c r="E167" s="27">
        <v>0</v>
      </c>
      <c r="F167" s="27">
        <v>0</v>
      </c>
      <c r="G167" s="27">
        <v>0</v>
      </c>
      <c r="H167" s="27">
        <v>5.8464129299999987</v>
      </c>
      <c r="I167" s="27">
        <f t="shared" si="84"/>
        <v>1.16992465</v>
      </c>
      <c r="J167" s="27">
        <v>0</v>
      </c>
      <c r="K167" s="27">
        <v>0</v>
      </c>
      <c r="L167" s="27">
        <v>0</v>
      </c>
      <c r="M167" s="27">
        <v>1.16992465</v>
      </c>
      <c r="N167" s="28">
        <f t="shared" si="85"/>
        <v>-4.6764882799999992</v>
      </c>
      <c r="O167" s="29">
        <f t="shared" si="86"/>
        <v>-0.79989017813013086</v>
      </c>
      <c r="P167" s="28">
        <f t="shared" si="66"/>
        <v>0</v>
      </c>
      <c r="Q167" s="30" t="str">
        <f t="shared" si="67"/>
        <v>-</v>
      </c>
      <c r="R167" s="28">
        <f t="shared" si="68"/>
        <v>0</v>
      </c>
      <c r="S167" s="30" t="str">
        <f t="shared" si="69"/>
        <v>-</v>
      </c>
      <c r="T167" s="28">
        <f t="shared" si="70"/>
        <v>0</v>
      </c>
      <c r="U167" s="30" t="str">
        <f t="shared" si="71"/>
        <v>-</v>
      </c>
      <c r="V167" s="28">
        <f t="shared" si="72"/>
        <v>-4.6764882799999992</v>
      </c>
      <c r="W167" s="30">
        <f t="shared" si="73"/>
        <v>-79.989017813013092</v>
      </c>
      <c r="X167" s="31" t="s">
        <v>528</v>
      </c>
      <c r="Y167" s="12"/>
    </row>
    <row r="168" spans="1:25" ht="27" customHeight="1" x14ac:dyDescent="0.25">
      <c r="A168" s="24" t="s">
        <v>129</v>
      </c>
      <c r="B168" s="25" t="s">
        <v>436</v>
      </c>
      <c r="C168" s="26" t="s">
        <v>437</v>
      </c>
      <c r="D168" s="27">
        <f t="shared" si="83"/>
        <v>10.166393385999999</v>
      </c>
      <c r="E168" s="27">
        <v>0</v>
      </c>
      <c r="F168" s="27">
        <v>0</v>
      </c>
      <c r="G168" s="27">
        <v>0</v>
      </c>
      <c r="H168" s="27">
        <v>10.166393385999999</v>
      </c>
      <c r="I168" s="27">
        <f t="shared" si="84"/>
        <v>2.3194104700000002</v>
      </c>
      <c r="J168" s="27">
        <v>0</v>
      </c>
      <c r="K168" s="27">
        <v>0</v>
      </c>
      <c r="L168" s="27">
        <v>0</v>
      </c>
      <c r="M168" s="27">
        <v>2.3194104700000002</v>
      </c>
      <c r="N168" s="28">
        <f t="shared" si="85"/>
        <v>-7.8469829159999991</v>
      </c>
      <c r="O168" s="29">
        <f t="shared" si="86"/>
        <v>-0.7718551326969082</v>
      </c>
      <c r="P168" s="28">
        <f t="shared" si="66"/>
        <v>0</v>
      </c>
      <c r="Q168" s="30" t="str">
        <f t="shared" si="67"/>
        <v>-</v>
      </c>
      <c r="R168" s="28">
        <f t="shared" si="68"/>
        <v>0</v>
      </c>
      <c r="S168" s="30" t="str">
        <f t="shared" si="69"/>
        <v>-</v>
      </c>
      <c r="T168" s="28">
        <f t="shared" si="70"/>
        <v>0</v>
      </c>
      <c r="U168" s="30" t="str">
        <f t="shared" si="71"/>
        <v>-</v>
      </c>
      <c r="V168" s="28">
        <f t="shared" si="72"/>
        <v>-7.8469829159999991</v>
      </c>
      <c r="W168" s="30">
        <f t="shared" si="73"/>
        <v>-77.185513269690816</v>
      </c>
      <c r="X168" s="31" t="s">
        <v>528</v>
      </c>
      <c r="Y168" s="12"/>
    </row>
    <row r="169" spans="1:25" ht="27" customHeight="1" x14ac:dyDescent="0.25">
      <c r="A169" s="24" t="s">
        <v>129</v>
      </c>
      <c r="B169" s="25" t="s">
        <v>438</v>
      </c>
      <c r="C169" s="26" t="s">
        <v>439</v>
      </c>
      <c r="D169" s="27">
        <f t="shared" si="83"/>
        <v>12.448757129999999</v>
      </c>
      <c r="E169" s="27">
        <v>0</v>
      </c>
      <c r="F169" s="27">
        <v>0</v>
      </c>
      <c r="G169" s="27">
        <v>0</v>
      </c>
      <c r="H169" s="27">
        <v>12.448757129999999</v>
      </c>
      <c r="I169" s="27">
        <f t="shared" si="84"/>
        <v>5.2674787900000002</v>
      </c>
      <c r="J169" s="27">
        <v>0</v>
      </c>
      <c r="K169" s="27">
        <v>0</v>
      </c>
      <c r="L169" s="27">
        <v>0</v>
      </c>
      <c r="M169" s="27">
        <v>5.2674787900000002</v>
      </c>
      <c r="N169" s="28">
        <f t="shared" si="85"/>
        <v>-7.1812783399999987</v>
      </c>
      <c r="O169" s="29">
        <f t="shared" si="86"/>
        <v>-0.5768670932372828</v>
      </c>
      <c r="P169" s="28">
        <f t="shared" si="66"/>
        <v>0</v>
      </c>
      <c r="Q169" s="30" t="str">
        <f t="shared" si="67"/>
        <v>-</v>
      </c>
      <c r="R169" s="28">
        <f t="shared" si="68"/>
        <v>0</v>
      </c>
      <c r="S169" s="30" t="str">
        <f t="shared" si="69"/>
        <v>-</v>
      </c>
      <c r="T169" s="28">
        <f t="shared" si="70"/>
        <v>0</v>
      </c>
      <c r="U169" s="30" t="str">
        <f t="shared" si="71"/>
        <v>-</v>
      </c>
      <c r="V169" s="28">
        <f t="shared" si="72"/>
        <v>-7.1812783399999987</v>
      </c>
      <c r="W169" s="30">
        <f t="shared" si="73"/>
        <v>-57.68670932372828</v>
      </c>
      <c r="X169" s="31" t="s">
        <v>528</v>
      </c>
      <c r="Y169" s="12"/>
    </row>
    <row r="170" spans="1:25" ht="27" customHeight="1" x14ac:dyDescent="0.25">
      <c r="A170" s="24" t="s">
        <v>129</v>
      </c>
      <c r="B170" s="25" t="s">
        <v>440</v>
      </c>
      <c r="C170" s="26" t="s">
        <v>441</v>
      </c>
      <c r="D170" s="27">
        <f t="shared" si="83"/>
        <v>5.642987283016236</v>
      </c>
      <c r="E170" s="27">
        <v>0</v>
      </c>
      <c r="F170" s="27">
        <v>0</v>
      </c>
      <c r="G170" s="27">
        <v>0</v>
      </c>
      <c r="H170" s="27">
        <v>5.642987283016236</v>
      </c>
      <c r="I170" s="27">
        <f t="shared" si="84"/>
        <v>2.8528064000000004</v>
      </c>
      <c r="J170" s="27">
        <v>0</v>
      </c>
      <c r="K170" s="27">
        <v>0</v>
      </c>
      <c r="L170" s="27">
        <v>0</v>
      </c>
      <c r="M170" s="27">
        <v>2.8528064000000004</v>
      </c>
      <c r="N170" s="28">
        <f t="shared" si="85"/>
        <v>-2.7901808830162356</v>
      </c>
      <c r="O170" s="29">
        <f t="shared" si="86"/>
        <v>-0.49445103153322267</v>
      </c>
      <c r="P170" s="28">
        <f t="shared" si="66"/>
        <v>0</v>
      </c>
      <c r="Q170" s="30" t="str">
        <f t="shared" si="67"/>
        <v>-</v>
      </c>
      <c r="R170" s="28">
        <f t="shared" si="68"/>
        <v>0</v>
      </c>
      <c r="S170" s="30" t="str">
        <f t="shared" si="69"/>
        <v>-</v>
      </c>
      <c r="T170" s="28">
        <f t="shared" si="70"/>
        <v>0</v>
      </c>
      <c r="U170" s="30" t="str">
        <f t="shared" si="71"/>
        <v>-</v>
      </c>
      <c r="V170" s="28">
        <f t="shared" si="72"/>
        <v>-2.7901808830162356</v>
      </c>
      <c r="W170" s="30">
        <f t="shared" si="73"/>
        <v>-49.445103153322265</v>
      </c>
      <c r="X170" s="31" t="s">
        <v>528</v>
      </c>
      <c r="Y170" s="12"/>
    </row>
    <row r="171" spans="1:25" ht="27" customHeight="1" x14ac:dyDescent="0.25">
      <c r="A171" s="24" t="s">
        <v>129</v>
      </c>
      <c r="B171" s="25" t="s">
        <v>442</v>
      </c>
      <c r="C171" s="26" t="s">
        <v>443</v>
      </c>
      <c r="D171" s="27">
        <f t="shared" si="83"/>
        <v>4.1039688244783985</v>
      </c>
      <c r="E171" s="27">
        <v>0</v>
      </c>
      <c r="F171" s="27">
        <v>0</v>
      </c>
      <c r="G171" s="27">
        <v>0</v>
      </c>
      <c r="H171" s="27">
        <v>4.1039688244783985</v>
      </c>
      <c r="I171" s="27">
        <f t="shared" si="84"/>
        <v>2.7738137800000002</v>
      </c>
      <c r="J171" s="27">
        <v>0</v>
      </c>
      <c r="K171" s="27">
        <v>0</v>
      </c>
      <c r="L171" s="27">
        <v>0</v>
      </c>
      <c r="M171" s="27">
        <v>2.7738137800000002</v>
      </c>
      <c r="N171" s="28">
        <f t="shared" si="85"/>
        <v>-1.3301550444783983</v>
      </c>
      <c r="O171" s="29">
        <f t="shared" si="86"/>
        <v>-0.32411431503684895</v>
      </c>
      <c r="P171" s="28">
        <f t="shared" si="66"/>
        <v>0</v>
      </c>
      <c r="Q171" s="30" t="str">
        <f t="shared" si="67"/>
        <v>-</v>
      </c>
      <c r="R171" s="28">
        <f t="shared" si="68"/>
        <v>0</v>
      </c>
      <c r="S171" s="30" t="str">
        <f t="shared" si="69"/>
        <v>-</v>
      </c>
      <c r="T171" s="28">
        <f t="shared" si="70"/>
        <v>0</v>
      </c>
      <c r="U171" s="30" t="str">
        <f t="shared" si="71"/>
        <v>-</v>
      </c>
      <c r="V171" s="28">
        <f t="shared" si="72"/>
        <v>-1.3301550444783983</v>
      </c>
      <c r="W171" s="30">
        <f t="shared" si="73"/>
        <v>-32.411431503684895</v>
      </c>
      <c r="X171" s="31" t="s">
        <v>528</v>
      </c>
      <c r="Y171" s="12"/>
    </row>
    <row r="172" spans="1:25" ht="27" customHeight="1" x14ac:dyDescent="0.25">
      <c r="A172" s="24" t="s">
        <v>129</v>
      </c>
      <c r="B172" s="25" t="s">
        <v>444</v>
      </c>
      <c r="C172" s="26" t="s">
        <v>445</v>
      </c>
      <c r="D172" s="27">
        <f t="shared" si="83"/>
        <v>3.6339402025745851</v>
      </c>
      <c r="E172" s="27">
        <v>0</v>
      </c>
      <c r="F172" s="27">
        <v>0</v>
      </c>
      <c r="G172" s="27">
        <v>0</v>
      </c>
      <c r="H172" s="27">
        <v>3.6339402025745851</v>
      </c>
      <c r="I172" s="27">
        <f t="shared" si="84"/>
        <v>2.3912189399999999</v>
      </c>
      <c r="J172" s="27">
        <v>0</v>
      </c>
      <c r="K172" s="27">
        <v>0</v>
      </c>
      <c r="L172" s="27">
        <v>0</v>
      </c>
      <c r="M172" s="27">
        <v>2.3912189399999999</v>
      </c>
      <c r="N172" s="28">
        <f t="shared" si="85"/>
        <v>-1.2427212625745852</v>
      </c>
      <c r="O172" s="29">
        <f t="shared" si="86"/>
        <v>-0.34197625533137233</v>
      </c>
      <c r="P172" s="28">
        <f t="shared" si="66"/>
        <v>0</v>
      </c>
      <c r="Q172" s="30" t="str">
        <f t="shared" si="67"/>
        <v>-</v>
      </c>
      <c r="R172" s="28">
        <f t="shared" si="68"/>
        <v>0</v>
      </c>
      <c r="S172" s="30" t="str">
        <f t="shared" si="69"/>
        <v>-</v>
      </c>
      <c r="T172" s="28">
        <f t="shared" si="70"/>
        <v>0</v>
      </c>
      <c r="U172" s="30" t="str">
        <f t="shared" si="71"/>
        <v>-</v>
      </c>
      <c r="V172" s="28">
        <f t="shared" si="72"/>
        <v>-1.2427212625745852</v>
      </c>
      <c r="W172" s="30">
        <f t="shared" si="73"/>
        <v>-34.197625533137234</v>
      </c>
      <c r="X172" s="31" t="s">
        <v>528</v>
      </c>
      <c r="Y172" s="12"/>
    </row>
    <row r="173" spans="1:25" ht="27" customHeight="1" x14ac:dyDescent="0.25">
      <c r="A173" s="24" t="s">
        <v>129</v>
      </c>
      <c r="B173" s="25" t="s">
        <v>446</v>
      </c>
      <c r="C173" s="26" t="s">
        <v>447</v>
      </c>
      <c r="D173" s="27">
        <f t="shared" si="83"/>
        <v>1.7419900608643981</v>
      </c>
      <c r="E173" s="27">
        <v>0</v>
      </c>
      <c r="F173" s="27">
        <v>0</v>
      </c>
      <c r="G173" s="27">
        <v>0</v>
      </c>
      <c r="H173" s="27">
        <v>1.7419900608643981</v>
      </c>
      <c r="I173" s="27">
        <f t="shared" si="84"/>
        <v>2.7114394800000001</v>
      </c>
      <c r="J173" s="27">
        <v>0</v>
      </c>
      <c r="K173" s="27">
        <v>0</v>
      </c>
      <c r="L173" s="27">
        <v>0</v>
      </c>
      <c r="M173" s="27">
        <v>2.7114394800000001</v>
      </c>
      <c r="N173" s="28">
        <f t="shared" si="85"/>
        <v>0.96944941913560201</v>
      </c>
      <c r="O173" s="29">
        <f t="shared" si="86"/>
        <v>0.55651834124389243</v>
      </c>
      <c r="P173" s="28">
        <f t="shared" si="66"/>
        <v>0</v>
      </c>
      <c r="Q173" s="30" t="str">
        <f t="shared" si="67"/>
        <v>-</v>
      </c>
      <c r="R173" s="28">
        <f t="shared" si="68"/>
        <v>0</v>
      </c>
      <c r="S173" s="30" t="str">
        <f t="shared" si="69"/>
        <v>-</v>
      </c>
      <c r="T173" s="28">
        <f t="shared" si="70"/>
        <v>0</v>
      </c>
      <c r="U173" s="30" t="str">
        <f t="shared" si="71"/>
        <v>-</v>
      </c>
      <c r="V173" s="28">
        <f t="shared" si="72"/>
        <v>0.96944941913560201</v>
      </c>
      <c r="W173" s="30">
        <f t="shared" si="73"/>
        <v>55.651834124389246</v>
      </c>
      <c r="X173" s="31" t="s">
        <v>528</v>
      </c>
      <c r="Y173" s="12"/>
    </row>
    <row r="174" spans="1:25" ht="27" customHeight="1" x14ac:dyDescent="0.25">
      <c r="A174" s="24" t="s">
        <v>129</v>
      </c>
      <c r="B174" s="25" t="s">
        <v>448</v>
      </c>
      <c r="C174" s="26" t="s">
        <v>449</v>
      </c>
      <c r="D174" s="27">
        <f t="shared" si="83"/>
        <v>8.2100048650741595</v>
      </c>
      <c r="E174" s="27">
        <v>0</v>
      </c>
      <c r="F174" s="27">
        <v>0</v>
      </c>
      <c r="G174" s="27">
        <v>0</v>
      </c>
      <c r="H174" s="27">
        <v>8.2100048650741595</v>
      </c>
      <c r="I174" s="27">
        <f t="shared" si="84"/>
        <v>2.92444492</v>
      </c>
      <c r="J174" s="27">
        <v>0</v>
      </c>
      <c r="K174" s="27">
        <v>0</v>
      </c>
      <c r="L174" s="27">
        <v>0</v>
      </c>
      <c r="M174" s="27">
        <v>2.92444492</v>
      </c>
      <c r="N174" s="28">
        <f t="shared" si="85"/>
        <v>-5.2855599450741595</v>
      </c>
      <c r="O174" s="29">
        <f t="shared" si="86"/>
        <v>-0.64379498330862628</v>
      </c>
      <c r="P174" s="28">
        <f t="shared" si="66"/>
        <v>0</v>
      </c>
      <c r="Q174" s="30" t="str">
        <f t="shared" si="67"/>
        <v>-</v>
      </c>
      <c r="R174" s="28">
        <f t="shared" si="68"/>
        <v>0</v>
      </c>
      <c r="S174" s="30" t="str">
        <f t="shared" si="69"/>
        <v>-</v>
      </c>
      <c r="T174" s="28">
        <f t="shared" si="70"/>
        <v>0</v>
      </c>
      <c r="U174" s="30" t="str">
        <f t="shared" si="71"/>
        <v>-</v>
      </c>
      <c r="V174" s="28">
        <f t="shared" si="72"/>
        <v>-5.2855599450741595</v>
      </c>
      <c r="W174" s="30">
        <f t="shared" si="73"/>
        <v>-64.379498330862631</v>
      </c>
      <c r="X174" s="31" t="s">
        <v>528</v>
      </c>
      <c r="Y174" s="12"/>
    </row>
    <row r="175" spans="1:25" ht="27" customHeight="1" x14ac:dyDescent="0.25">
      <c r="A175" s="24" t="s">
        <v>129</v>
      </c>
      <c r="B175" s="25" t="s">
        <v>450</v>
      </c>
      <c r="C175" s="26" t="s">
        <v>451</v>
      </c>
      <c r="D175" s="27">
        <f t="shared" si="83"/>
        <v>0.17023096571258356</v>
      </c>
      <c r="E175" s="27">
        <v>0</v>
      </c>
      <c r="F175" s="27">
        <v>0</v>
      </c>
      <c r="G175" s="27">
        <v>0</v>
      </c>
      <c r="H175" s="27">
        <v>0.17023096571258356</v>
      </c>
      <c r="I175" s="27">
        <f t="shared" si="84"/>
        <v>1.85900197</v>
      </c>
      <c r="J175" s="27">
        <v>0</v>
      </c>
      <c r="K175" s="27">
        <v>0</v>
      </c>
      <c r="L175" s="27">
        <v>0</v>
      </c>
      <c r="M175" s="27">
        <v>1.85900197</v>
      </c>
      <c r="N175" s="28">
        <f t="shared" si="85"/>
        <v>1.6887710042874164</v>
      </c>
      <c r="O175" s="29">
        <f t="shared" si="86"/>
        <v>9.9204689183207844</v>
      </c>
      <c r="P175" s="28">
        <f t="shared" si="66"/>
        <v>0</v>
      </c>
      <c r="Q175" s="30" t="str">
        <f t="shared" si="67"/>
        <v>-</v>
      </c>
      <c r="R175" s="28">
        <f t="shared" si="68"/>
        <v>0</v>
      </c>
      <c r="S175" s="30" t="str">
        <f t="shared" si="69"/>
        <v>-</v>
      </c>
      <c r="T175" s="28">
        <f t="shared" si="70"/>
        <v>0</v>
      </c>
      <c r="U175" s="30" t="str">
        <f t="shared" si="71"/>
        <v>-</v>
      </c>
      <c r="V175" s="28">
        <f t="shared" si="72"/>
        <v>1.6887710042874164</v>
      </c>
      <c r="W175" s="30">
        <f t="shared" si="73"/>
        <v>992.04689183207847</v>
      </c>
      <c r="X175" s="31" t="s">
        <v>528</v>
      </c>
      <c r="Y175" s="12"/>
    </row>
    <row r="176" spans="1:25" ht="27" customHeight="1" x14ac:dyDescent="0.25">
      <c r="A176" s="24" t="s">
        <v>129</v>
      </c>
      <c r="B176" s="25" t="s">
        <v>452</v>
      </c>
      <c r="C176" s="26" t="s">
        <v>453</v>
      </c>
      <c r="D176" s="27">
        <f t="shared" si="83"/>
        <v>1.3106928828503341</v>
      </c>
      <c r="E176" s="27">
        <v>0</v>
      </c>
      <c r="F176" s="27">
        <v>0</v>
      </c>
      <c r="G176" s="27">
        <v>0</v>
      </c>
      <c r="H176" s="27">
        <v>1.3106928828503341</v>
      </c>
      <c r="I176" s="27">
        <f t="shared" si="84"/>
        <v>0.85825479000000005</v>
      </c>
      <c r="J176" s="27">
        <v>0</v>
      </c>
      <c r="K176" s="27">
        <v>0</v>
      </c>
      <c r="L176" s="27">
        <v>0</v>
      </c>
      <c r="M176" s="27">
        <v>0.85825479000000005</v>
      </c>
      <c r="N176" s="28">
        <f t="shared" si="85"/>
        <v>-0.45243809285033409</v>
      </c>
      <c r="O176" s="29">
        <f t="shared" si="86"/>
        <v>-0.34519001267972649</v>
      </c>
      <c r="P176" s="28">
        <f t="shared" si="66"/>
        <v>0</v>
      </c>
      <c r="Q176" s="30" t="str">
        <f t="shared" si="67"/>
        <v>-</v>
      </c>
      <c r="R176" s="28">
        <f t="shared" si="68"/>
        <v>0</v>
      </c>
      <c r="S176" s="30" t="str">
        <f t="shared" si="69"/>
        <v>-</v>
      </c>
      <c r="T176" s="28">
        <f t="shared" si="70"/>
        <v>0</v>
      </c>
      <c r="U176" s="30" t="str">
        <f t="shared" si="71"/>
        <v>-</v>
      </c>
      <c r="V176" s="28">
        <f t="shared" si="72"/>
        <v>-0.45243809285033409</v>
      </c>
      <c r="W176" s="30">
        <f t="shared" si="73"/>
        <v>-34.519001267972648</v>
      </c>
      <c r="X176" s="31" t="s">
        <v>528</v>
      </c>
      <c r="Y176" s="12"/>
    </row>
    <row r="177" spans="1:25" ht="27" customHeight="1" x14ac:dyDescent="0.25">
      <c r="A177" s="24" t="s">
        <v>129</v>
      </c>
      <c r="B177" s="25" t="s">
        <v>454</v>
      </c>
      <c r="C177" s="26" t="s">
        <v>455</v>
      </c>
      <c r="D177" s="27">
        <f t="shared" si="83"/>
        <v>1.2212153646117103</v>
      </c>
      <c r="E177" s="27">
        <v>0</v>
      </c>
      <c r="F177" s="27">
        <v>0</v>
      </c>
      <c r="G177" s="27">
        <v>0</v>
      </c>
      <c r="H177" s="27">
        <v>1.2212153646117103</v>
      </c>
      <c r="I177" s="27">
        <f t="shared" si="84"/>
        <v>6.6218594199999998</v>
      </c>
      <c r="J177" s="27">
        <v>0</v>
      </c>
      <c r="K177" s="27">
        <v>0</v>
      </c>
      <c r="L177" s="27">
        <v>0</v>
      </c>
      <c r="M177" s="27">
        <v>6.6218594199999998</v>
      </c>
      <c r="N177" s="28">
        <f t="shared" si="85"/>
        <v>5.4006440553882893</v>
      </c>
      <c r="O177" s="29">
        <f t="shared" si="86"/>
        <v>4.4223518732958649</v>
      </c>
      <c r="P177" s="28">
        <f t="shared" si="66"/>
        <v>0</v>
      </c>
      <c r="Q177" s="30" t="str">
        <f t="shared" si="67"/>
        <v>-</v>
      </c>
      <c r="R177" s="28">
        <f t="shared" si="68"/>
        <v>0</v>
      </c>
      <c r="S177" s="30" t="str">
        <f t="shared" si="69"/>
        <v>-</v>
      </c>
      <c r="T177" s="28">
        <f t="shared" si="70"/>
        <v>0</v>
      </c>
      <c r="U177" s="30" t="str">
        <f t="shared" si="71"/>
        <v>-</v>
      </c>
      <c r="V177" s="28">
        <f t="shared" si="72"/>
        <v>5.4006440553882893</v>
      </c>
      <c r="W177" s="30">
        <f t="shared" si="73"/>
        <v>442.23518732958649</v>
      </c>
      <c r="X177" s="31" t="s">
        <v>528</v>
      </c>
      <c r="Y177" s="12"/>
    </row>
    <row r="178" spans="1:25" ht="27" customHeight="1" x14ac:dyDescent="0.25">
      <c r="A178" s="24" t="s">
        <v>129</v>
      </c>
      <c r="B178" s="25" t="s">
        <v>456</v>
      </c>
      <c r="C178" s="26" t="s">
        <v>457</v>
      </c>
      <c r="D178" s="27">
        <f t="shared" si="83"/>
        <v>0.21632213492240052</v>
      </c>
      <c r="E178" s="27">
        <v>0</v>
      </c>
      <c r="F178" s="27">
        <v>0</v>
      </c>
      <c r="G178" s="27">
        <v>0</v>
      </c>
      <c r="H178" s="27">
        <v>0.21632213492240052</v>
      </c>
      <c r="I178" s="27">
        <f t="shared" si="84"/>
        <v>2.1099076800000001</v>
      </c>
      <c r="J178" s="27">
        <v>0</v>
      </c>
      <c r="K178" s="27">
        <v>0</v>
      </c>
      <c r="L178" s="27">
        <v>0</v>
      </c>
      <c r="M178" s="27">
        <v>2.1099076800000001</v>
      </c>
      <c r="N178" s="28">
        <f t="shared" si="85"/>
        <v>1.8935855450775996</v>
      </c>
      <c r="O178" s="29">
        <f t="shared" si="86"/>
        <v>8.7535450117338662</v>
      </c>
      <c r="P178" s="28">
        <f t="shared" si="66"/>
        <v>0</v>
      </c>
      <c r="Q178" s="30" t="str">
        <f t="shared" si="67"/>
        <v>-</v>
      </c>
      <c r="R178" s="28">
        <f t="shared" si="68"/>
        <v>0</v>
      </c>
      <c r="S178" s="30" t="str">
        <f t="shared" si="69"/>
        <v>-</v>
      </c>
      <c r="T178" s="28">
        <f t="shared" si="70"/>
        <v>0</v>
      </c>
      <c r="U178" s="30" t="str">
        <f t="shared" si="71"/>
        <v>-</v>
      </c>
      <c r="V178" s="28">
        <f t="shared" si="72"/>
        <v>1.8935855450775996</v>
      </c>
      <c r="W178" s="30">
        <f t="shared" si="73"/>
        <v>875.35450117338667</v>
      </c>
      <c r="X178" s="31" t="s">
        <v>528</v>
      </c>
      <c r="Y178" s="12"/>
    </row>
    <row r="179" spans="1:25" ht="27" customHeight="1" x14ac:dyDescent="0.25">
      <c r="A179" s="24" t="s">
        <v>129</v>
      </c>
      <c r="B179" s="25" t="s">
        <v>458</v>
      </c>
      <c r="C179" s="26" t="s">
        <v>459</v>
      </c>
      <c r="D179" s="27">
        <f t="shared" si="83"/>
        <v>6.7056566960000001</v>
      </c>
      <c r="E179" s="27">
        <v>0</v>
      </c>
      <c r="F179" s="27">
        <v>0</v>
      </c>
      <c r="G179" s="27">
        <v>0</v>
      </c>
      <c r="H179" s="27">
        <v>6.7056566960000001</v>
      </c>
      <c r="I179" s="27">
        <f t="shared" si="84"/>
        <v>2.81967876</v>
      </c>
      <c r="J179" s="27">
        <v>0</v>
      </c>
      <c r="K179" s="27">
        <v>0</v>
      </c>
      <c r="L179" s="27">
        <v>0</v>
      </c>
      <c r="M179" s="27">
        <v>2.81967876</v>
      </c>
      <c r="N179" s="28">
        <f t="shared" si="85"/>
        <v>-3.8859779360000002</v>
      </c>
      <c r="O179" s="29">
        <f t="shared" si="86"/>
        <v>-0.57950743859554121</v>
      </c>
      <c r="P179" s="28">
        <f t="shared" si="66"/>
        <v>0</v>
      </c>
      <c r="Q179" s="30" t="str">
        <f t="shared" si="67"/>
        <v>-</v>
      </c>
      <c r="R179" s="28">
        <f t="shared" si="68"/>
        <v>0</v>
      </c>
      <c r="S179" s="30" t="str">
        <f t="shared" si="69"/>
        <v>-</v>
      </c>
      <c r="T179" s="28">
        <f t="shared" si="70"/>
        <v>0</v>
      </c>
      <c r="U179" s="30" t="str">
        <f t="shared" si="71"/>
        <v>-</v>
      </c>
      <c r="V179" s="28">
        <f t="shared" si="72"/>
        <v>-3.8859779360000002</v>
      </c>
      <c r="W179" s="30">
        <f t="shared" si="73"/>
        <v>-57.950743859554123</v>
      </c>
      <c r="X179" s="31" t="s">
        <v>528</v>
      </c>
      <c r="Y179" s="12"/>
    </row>
    <row r="180" spans="1:25" ht="27" customHeight="1" x14ac:dyDescent="0.25">
      <c r="A180" s="24" t="s">
        <v>129</v>
      </c>
      <c r="B180" s="25" t="s">
        <v>460</v>
      </c>
      <c r="C180" s="26" t="s">
        <v>461</v>
      </c>
      <c r="D180" s="27">
        <f t="shared" si="83"/>
        <v>3.6623127740000001</v>
      </c>
      <c r="E180" s="27">
        <v>0</v>
      </c>
      <c r="F180" s="27">
        <v>0</v>
      </c>
      <c r="G180" s="27">
        <v>0</v>
      </c>
      <c r="H180" s="27">
        <v>3.6623127740000001</v>
      </c>
      <c r="I180" s="27">
        <f t="shared" si="84"/>
        <v>1.3171351499999999</v>
      </c>
      <c r="J180" s="27">
        <v>0</v>
      </c>
      <c r="K180" s="27">
        <v>0</v>
      </c>
      <c r="L180" s="27">
        <v>0</v>
      </c>
      <c r="M180" s="27">
        <v>1.3171351499999999</v>
      </c>
      <c r="N180" s="28">
        <f t="shared" si="85"/>
        <v>-2.3451776240000002</v>
      </c>
      <c r="O180" s="29">
        <f t="shared" si="86"/>
        <v>-0.64035427029859682</v>
      </c>
      <c r="P180" s="28">
        <f t="shared" si="66"/>
        <v>0</v>
      </c>
      <c r="Q180" s="30" t="str">
        <f t="shared" si="67"/>
        <v>-</v>
      </c>
      <c r="R180" s="28">
        <f t="shared" si="68"/>
        <v>0</v>
      </c>
      <c r="S180" s="30" t="str">
        <f t="shared" si="69"/>
        <v>-</v>
      </c>
      <c r="T180" s="28">
        <f t="shared" si="70"/>
        <v>0</v>
      </c>
      <c r="U180" s="30" t="str">
        <f t="shared" si="71"/>
        <v>-</v>
      </c>
      <c r="V180" s="28">
        <f t="shared" si="72"/>
        <v>-2.3451776240000002</v>
      </c>
      <c r="W180" s="30">
        <f t="shared" si="73"/>
        <v>-64.035427029859676</v>
      </c>
      <c r="X180" s="31" t="s">
        <v>528</v>
      </c>
      <c r="Y180" s="12"/>
    </row>
    <row r="181" spans="1:25" ht="27" customHeight="1" x14ac:dyDescent="0.25">
      <c r="A181" s="24" t="s">
        <v>129</v>
      </c>
      <c r="B181" s="25" t="s">
        <v>462</v>
      </c>
      <c r="C181" s="26" t="s">
        <v>463</v>
      </c>
      <c r="D181" s="27">
        <f t="shared" si="83"/>
        <v>1.4105328500000001</v>
      </c>
      <c r="E181" s="27">
        <v>0</v>
      </c>
      <c r="F181" s="27">
        <v>0</v>
      </c>
      <c r="G181" s="27">
        <v>0</v>
      </c>
      <c r="H181" s="27">
        <v>1.4105328500000001</v>
      </c>
      <c r="I181" s="27">
        <f t="shared" si="84"/>
        <v>0.35927043000000003</v>
      </c>
      <c r="J181" s="27">
        <v>0</v>
      </c>
      <c r="K181" s="27">
        <v>0</v>
      </c>
      <c r="L181" s="27">
        <v>0</v>
      </c>
      <c r="M181" s="27">
        <v>0.35927043000000003</v>
      </c>
      <c r="N181" s="28">
        <f t="shared" si="85"/>
        <v>-1.05126242</v>
      </c>
      <c r="O181" s="29">
        <f t="shared" si="86"/>
        <v>-0.7452945317792492</v>
      </c>
      <c r="P181" s="28">
        <f t="shared" si="66"/>
        <v>0</v>
      </c>
      <c r="Q181" s="30" t="str">
        <f t="shared" si="67"/>
        <v>-</v>
      </c>
      <c r="R181" s="28">
        <f t="shared" si="68"/>
        <v>0</v>
      </c>
      <c r="S181" s="30" t="str">
        <f t="shared" si="69"/>
        <v>-</v>
      </c>
      <c r="T181" s="28">
        <f t="shared" si="70"/>
        <v>0</v>
      </c>
      <c r="U181" s="30" t="str">
        <f t="shared" si="71"/>
        <v>-</v>
      </c>
      <c r="V181" s="28">
        <f t="shared" si="72"/>
        <v>-1.05126242</v>
      </c>
      <c r="W181" s="30">
        <f t="shared" si="73"/>
        <v>-74.529453177924921</v>
      </c>
      <c r="X181" s="31" t="s">
        <v>528</v>
      </c>
      <c r="Y181" s="12"/>
    </row>
    <row r="182" spans="1:25" ht="27" customHeight="1" x14ac:dyDescent="0.25">
      <c r="A182" s="24" t="s">
        <v>129</v>
      </c>
      <c r="B182" s="25" t="s">
        <v>464</v>
      </c>
      <c r="C182" s="26" t="s">
        <v>465</v>
      </c>
      <c r="D182" s="27">
        <f t="shared" si="83"/>
        <v>3.3151349399999996</v>
      </c>
      <c r="E182" s="27">
        <v>0</v>
      </c>
      <c r="F182" s="27">
        <v>0</v>
      </c>
      <c r="G182" s="27">
        <v>0</v>
      </c>
      <c r="H182" s="27">
        <v>3.3151349399999996</v>
      </c>
      <c r="I182" s="27">
        <f t="shared" si="84"/>
        <v>1.21557709</v>
      </c>
      <c r="J182" s="27">
        <v>0</v>
      </c>
      <c r="K182" s="27">
        <v>0</v>
      </c>
      <c r="L182" s="27">
        <v>0</v>
      </c>
      <c r="M182" s="27">
        <v>1.21557709</v>
      </c>
      <c r="N182" s="28">
        <f t="shared" si="85"/>
        <v>-2.0995578499999996</v>
      </c>
      <c r="O182" s="29">
        <f t="shared" si="86"/>
        <v>-0.63332500426061078</v>
      </c>
      <c r="P182" s="28">
        <f t="shared" si="66"/>
        <v>0</v>
      </c>
      <c r="Q182" s="30" t="str">
        <f t="shared" si="67"/>
        <v>-</v>
      </c>
      <c r="R182" s="28">
        <f t="shared" si="68"/>
        <v>0</v>
      </c>
      <c r="S182" s="30" t="str">
        <f t="shared" si="69"/>
        <v>-</v>
      </c>
      <c r="T182" s="28">
        <f t="shared" si="70"/>
        <v>0</v>
      </c>
      <c r="U182" s="30" t="str">
        <f t="shared" si="71"/>
        <v>-</v>
      </c>
      <c r="V182" s="28">
        <f t="shared" si="72"/>
        <v>-2.0995578499999996</v>
      </c>
      <c r="W182" s="30">
        <f t="shared" si="73"/>
        <v>-63.332500426061081</v>
      </c>
      <c r="X182" s="31" t="s">
        <v>528</v>
      </c>
      <c r="Y182" s="12"/>
    </row>
    <row r="183" spans="1:25" ht="27" customHeight="1" x14ac:dyDescent="0.25">
      <c r="A183" s="24" t="s">
        <v>129</v>
      </c>
      <c r="B183" s="25" t="s">
        <v>466</v>
      </c>
      <c r="C183" s="26" t="s">
        <v>467</v>
      </c>
      <c r="D183" s="27">
        <f t="shared" si="83"/>
        <v>1.0228210059999998</v>
      </c>
      <c r="E183" s="27">
        <v>0</v>
      </c>
      <c r="F183" s="27">
        <v>0</v>
      </c>
      <c r="G183" s="27">
        <v>0</v>
      </c>
      <c r="H183" s="27">
        <v>1.0228210059999998</v>
      </c>
      <c r="I183" s="27">
        <f t="shared" si="84"/>
        <v>0.21908480000000002</v>
      </c>
      <c r="J183" s="27">
        <v>0</v>
      </c>
      <c r="K183" s="27">
        <v>0</v>
      </c>
      <c r="L183" s="27">
        <v>0</v>
      </c>
      <c r="M183" s="27">
        <v>0.21908480000000002</v>
      </c>
      <c r="N183" s="28">
        <f t="shared" si="85"/>
        <v>-0.80373620599999973</v>
      </c>
      <c r="O183" s="29">
        <f t="shared" si="86"/>
        <v>-0.78580338229776237</v>
      </c>
      <c r="P183" s="28">
        <f t="shared" si="66"/>
        <v>0</v>
      </c>
      <c r="Q183" s="30" t="str">
        <f t="shared" si="67"/>
        <v>-</v>
      </c>
      <c r="R183" s="28">
        <f t="shared" si="68"/>
        <v>0</v>
      </c>
      <c r="S183" s="30" t="str">
        <f t="shared" si="69"/>
        <v>-</v>
      </c>
      <c r="T183" s="28">
        <f t="shared" si="70"/>
        <v>0</v>
      </c>
      <c r="U183" s="30" t="str">
        <f t="shared" si="71"/>
        <v>-</v>
      </c>
      <c r="V183" s="28">
        <f t="shared" si="72"/>
        <v>-0.80373620599999973</v>
      </c>
      <c r="W183" s="30">
        <f t="shared" si="73"/>
        <v>-78.580338229776231</v>
      </c>
      <c r="X183" s="31" t="s">
        <v>528</v>
      </c>
      <c r="Y183" s="12"/>
    </row>
    <row r="184" spans="1:25" ht="27" customHeight="1" x14ac:dyDescent="0.25">
      <c r="A184" s="24" t="s">
        <v>129</v>
      </c>
      <c r="B184" s="25" t="s">
        <v>468</v>
      </c>
      <c r="C184" s="26" t="s">
        <v>469</v>
      </c>
      <c r="D184" s="27">
        <f t="shared" si="83"/>
        <v>2.799333834</v>
      </c>
      <c r="E184" s="27">
        <v>0</v>
      </c>
      <c r="F184" s="27">
        <v>0</v>
      </c>
      <c r="G184" s="27">
        <v>0</v>
      </c>
      <c r="H184" s="27">
        <v>2.799333834</v>
      </c>
      <c r="I184" s="27">
        <f t="shared" si="84"/>
        <v>0.94652043999999991</v>
      </c>
      <c r="J184" s="27">
        <v>0</v>
      </c>
      <c r="K184" s="27">
        <v>0</v>
      </c>
      <c r="L184" s="27">
        <v>0</v>
      </c>
      <c r="M184" s="27">
        <v>0.94652043999999991</v>
      </c>
      <c r="N184" s="28">
        <f t="shared" si="85"/>
        <v>-1.852813394</v>
      </c>
      <c r="O184" s="29">
        <f t="shared" si="86"/>
        <v>-0.66187654058840628</v>
      </c>
      <c r="P184" s="28">
        <f t="shared" si="66"/>
        <v>0</v>
      </c>
      <c r="Q184" s="30" t="str">
        <f t="shared" si="67"/>
        <v>-</v>
      </c>
      <c r="R184" s="28">
        <f t="shared" si="68"/>
        <v>0</v>
      </c>
      <c r="S184" s="30" t="str">
        <f t="shared" si="69"/>
        <v>-</v>
      </c>
      <c r="T184" s="28">
        <f t="shared" si="70"/>
        <v>0</v>
      </c>
      <c r="U184" s="30" t="str">
        <f t="shared" si="71"/>
        <v>-</v>
      </c>
      <c r="V184" s="28">
        <f t="shared" si="72"/>
        <v>-1.852813394</v>
      </c>
      <c r="W184" s="30">
        <f t="shared" si="73"/>
        <v>-66.187654058840621</v>
      </c>
      <c r="X184" s="31" t="s">
        <v>528</v>
      </c>
      <c r="Y184" s="12"/>
    </row>
    <row r="185" spans="1:25" ht="27" customHeight="1" x14ac:dyDescent="0.25">
      <c r="A185" s="24" t="s">
        <v>129</v>
      </c>
      <c r="B185" s="25" t="s">
        <v>470</v>
      </c>
      <c r="C185" s="26" t="s">
        <v>471</v>
      </c>
      <c r="D185" s="27">
        <f t="shared" si="83"/>
        <v>2.7420201839999998</v>
      </c>
      <c r="E185" s="27">
        <v>0</v>
      </c>
      <c r="F185" s="27">
        <v>0</v>
      </c>
      <c r="G185" s="27">
        <v>0</v>
      </c>
      <c r="H185" s="27">
        <v>2.7420201839999998</v>
      </c>
      <c r="I185" s="27">
        <f t="shared" si="84"/>
        <v>0.95286802999999998</v>
      </c>
      <c r="J185" s="27">
        <v>0</v>
      </c>
      <c r="K185" s="27">
        <v>0</v>
      </c>
      <c r="L185" s="27">
        <v>0</v>
      </c>
      <c r="M185" s="27">
        <v>0.95286802999999998</v>
      </c>
      <c r="N185" s="28">
        <f t="shared" si="85"/>
        <v>-1.7891521539999999</v>
      </c>
      <c r="O185" s="29">
        <f t="shared" si="86"/>
        <v>-0.65249415902913721</v>
      </c>
      <c r="P185" s="28">
        <f t="shared" si="66"/>
        <v>0</v>
      </c>
      <c r="Q185" s="30" t="str">
        <f t="shared" si="67"/>
        <v>-</v>
      </c>
      <c r="R185" s="28">
        <f t="shared" si="68"/>
        <v>0</v>
      </c>
      <c r="S185" s="30" t="str">
        <f t="shared" si="69"/>
        <v>-</v>
      </c>
      <c r="T185" s="28">
        <f t="shared" si="70"/>
        <v>0</v>
      </c>
      <c r="U185" s="30" t="str">
        <f t="shared" si="71"/>
        <v>-</v>
      </c>
      <c r="V185" s="28">
        <f t="shared" si="72"/>
        <v>-1.7891521539999999</v>
      </c>
      <c r="W185" s="30">
        <f t="shared" si="73"/>
        <v>-65.249415902913725</v>
      </c>
      <c r="X185" s="31" t="s">
        <v>528</v>
      </c>
      <c r="Y185" s="12"/>
    </row>
    <row r="186" spans="1:25" ht="27" customHeight="1" x14ac:dyDescent="0.25">
      <c r="A186" s="24" t="s">
        <v>129</v>
      </c>
      <c r="B186" s="25" t="s">
        <v>472</v>
      </c>
      <c r="C186" s="26" t="s">
        <v>473</v>
      </c>
      <c r="D186" s="27">
        <f t="shared" si="83"/>
        <v>3.1413298039999997</v>
      </c>
      <c r="E186" s="27">
        <v>0</v>
      </c>
      <c r="F186" s="27">
        <v>0</v>
      </c>
      <c r="G186" s="27">
        <v>0</v>
      </c>
      <c r="H186" s="27">
        <v>3.1413298039999997</v>
      </c>
      <c r="I186" s="27">
        <f t="shared" si="84"/>
        <v>1.1233255</v>
      </c>
      <c r="J186" s="27">
        <v>0</v>
      </c>
      <c r="K186" s="27">
        <v>0</v>
      </c>
      <c r="L186" s="27">
        <v>0</v>
      </c>
      <c r="M186" s="27">
        <v>1.1233255</v>
      </c>
      <c r="N186" s="28">
        <f t="shared" si="85"/>
        <v>-2.0180043039999997</v>
      </c>
      <c r="O186" s="29">
        <f t="shared" si="86"/>
        <v>-0.64240446877955382</v>
      </c>
      <c r="P186" s="28">
        <f t="shared" si="66"/>
        <v>0</v>
      </c>
      <c r="Q186" s="30" t="str">
        <f t="shared" si="67"/>
        <v>-</v>
      </c>
      <c r="R186" s="28">
        <f t="shared" si="68"/>
        <v>0</v>
      </c>
      <c r="S186" s="30" t="str">
        <f t="shared" si="69"/>
        <v>-</v>
      </c>
      <c r="T186" s="28">
        <f t="shared" si="70"/>
        <v>0</v>
      </c>
      <c r="U186" s="30" t="str">
        <f t="shared" si="71"/>
        <v>-</v>
      </c>
      <c r="V186" s="28">
        <f t="shared" si="72"/>
        <v>-2.0180043039999997</v>
      </c>
      <c r="W186" s="30">
        <f t="shared" si="73"/>
        <v>-64.240446877955378</v>
      </c>
      <c r="X186" s="31" t="s">
        <v>528</v>
      </c>
      <c r="Y186" s="12"/>
    </row>
    <row r="187" spans="1:25" ht="27" customHeight="1" x14ac:dyDescent="0.25">
      <c r="A187" s="24" t="s">
        <v>129</v>
      </c>
      <c r="B187" s="25" t="s">
        <v>474</v>
      </c>
      <c r="C187" s="26" t="s">
        <v>475</v>
      </c>
      <c r="D187" s="27">
        <f t="shared" si="83"/>
        <v>3.6114032480000007</v>
      </c>
      <c r="E187" s="27">
        <v>0</v>
      </c>
      <c r="F187" s="27">
        <v>0</v>
      </c>
      <c r="G187" s="27">
        <v>0</v>
      </c>
      <c r="H187" s="27">
        <v>3.6114032480000007</v>
      </c>
      <c r="I187" s="27">
        <f t="shared" si="84"/>
        <v>1.2859400300000001</v>
      </c>
      <c r="J187" s="27">
        <v>0</v>
      </c>
      <c r="K187" s="27">
        <v>0</v>
      </c>
      <c r="L187" s="27">
        <v>0</v>
      </c>
      <c r="M187" s="27">
        <v>1.2859400300000001</v>
      </c>
      <c r="N187" s="28">
        <f t="shared" si="85"/>
        <v>-2.3254632180000003</v>
      </c>
      <c r="O187" s="29">
        <f t="shared" si="86"/>
        <v>-0.64392233663959975</v>
      </c>
      <c r="P187" s="28">
        <f t="shared" si="66"/>
        <v>0</v>
      </c>
      <c r="Q187" s="30" t="str">
        <f t="shared" si="67"/>
        <v>-</v>
      </c>
      <c r="R187" s="28">
        <f t="shared" si="68"/>
        <v>0</v>
      </c>
      <c r="S187" s="30" t="str">
        <f t="shared" si="69"/>
        <v>-</v>
      </c>
      <c r="T187" s="28">
        <f t="shared" si="70"/>
        <v>0</v>
      </c>
      <c r="U187" s="30" t="str">
        <f t="shared" si="71"/>
        <v>-</v>
      </c>
      <c r="V187" s="28">
        <f t="shared" si="72"/>
        <v>-2.3254632180000003</v>
      </c>
      <c r="W187" s="30">
        <f t="shared" si="73"/>
        <v>-64.392233663959971</v>
      </c>
      <c r="X187" s="31" t="s">
        <v>528</v>
      </c>
      <c r="Y187" s="12"/>
    </row>
    <row r="188" spans="1:25" ht="27" customHeight="1" x14ac:dyDescent="0.25">
      <c r="A188" s="24" t="s">
        <v>129</v>
      </c>
      <c r="B188" s="25" t="s">
        <v>476</v>
      </c>
      <c r="C188" s="26" t="s">
        <v>477</v>
      </c>
      <c r="D188" s="27">
        <f t="shared" si="83"/>
        <v>16.024827704</v>
      </c>
      <c r="E188" s="27">
        <v>0</v>
      </c>
      <c r="F188" s="27">
        <v>0</v>
      </c>
      <c r="G188" s="27">
        <v>0</v>
      </c>
      <c r="H188" s="27">
        <v>16.024827704</v>
      </c>
      <c r="I188" s="27">
        <f t="shared" si="84"/>
        <v>5.87421199</v>
      </c>
      <c r="J188" s="27">
        <v>0</v>
      </c>
      <c r="K188" s="27">
        <v>0</v>
      </c>
      <c r="L188" s="27">
        <v>0</v>
      </c>
      <c r="M188" s="27">
        <v>5.87421199</v>
      </c>
      <c r="N188" s="28">
        <f t="shared" si="85"/>
        <v>-10.150615714000001</v>
      </c>
      <c r="O188" s="29">
        <f t="shared" si="86"/>
        <v>-0.63343056795963415</v>
      </c>
      <c r="P188" s="28">
        <f t="shared" si="66"/>
        <v>0</v>
      </c>
      <c r="Q188" s="30" t="str">
        <f t="shared" si="67"/>
        <v>-</v>
      </c>
      <c r="R188" s="28">
        <f t="shared" si="68"/>
        <v>0</v>
      </c>
      <c r="S188" s="30" t="str">
        <f t="shared" si="69"/>
        <v>-</v>
      </c>
      <c r="T188" s="28">
        <f t="shared" si="70"/>
        <v>0</v>
      </c>
      <c r="U188" s="30" t="str">
        <f t="shared" si="71"/>
        <v>-</v>
      </c>
      <c r="V188" s="28">
        <f t="shared" si="72"/>
        <v>-10.150615714000001</v>
      </c>
      <c r="W188" s="30">
        <f t="shared" si="73"/>
        <v>-63.343056795963413</v>
      </c>
      <c r="X188" s="31" t="s">
        <v>528</v>
      </c>
      <c r="Y188" s="12"/>
    </row>
    <row r="189" spans="1:25" ht="27" customHeight="1" x14ac:dyDescent="0.25">
      <c r="A189" s="24" t="s">
        <v>129</v>
      </c>
      <c r="B189" s="25" t="s">
        <v>478</v>
      </c>
      <c r="C189" s="26" t="s">
        <v>479</v>
      </c>
      <c r="D189" s="27">
        <f t="shared" si="83"/>
        <v>3.615036148575967</v>
      </c>
      <c r="E189" s="27">
        <v>0</v>
      </c>
      <c r="F189" s="27">
        <v>0</v>
      </c>
      <c r="G189" s="27">
        <v>0</v>
      </c>
      <c r="H189" s="27">
        <v>3.615036148575967</v>
      </c>
      <c r="I189" s="27">
        <f t="shared" si="84"/>
        <v>2.7834429700000003</v>
      </c>
      <c r="J189" s="27">
        <v>0</v>
      </c>
      <c r="K189" s="27">
        <v>0</v>
      </c>
      <c r="L189" s="27">
        <v>0</v>
      </c>
      <c r="M189" s="27">
        <v>2.7834429700000003</v>
      </c>
      <c r="N189" s="28">
        <f t="shared" si="85"/>
        <v>-0.83159317857596671</v>
      </c>
      <c r="O189" s="29">
        <f t="shared" si="86"/>
        <v>-0.23003730651588294</v>
      </c>
      <c r="P189" s="28">
        <f t="shared" si="66"/>
        <v>0</v>
      </c>
      <c r="Q189" s="30" t="str">
        <f t="shared" si="67"/>
        <v>-</v>
      </c>
      <c r="R189" s="28">
        <f t="shared" si="68"/>
        <v>0</v>
      </c>
      <c r="S189" s="30" t="str">
        <f t="shared" si="69"/>
        <v>-</v>
      </c>
      <c r="T189" s="28">
        <f t="shared" si="70"/>
        <v>0</v>
      </c>
      <c r="U189" s="30" t="str">
        <f t="shared" si="71"/>
        <v>-</v>
      </c>
      <c r="V189" s="28">
        <f t="shared" si="72"/>
        <v>-0.83159317857596671</v>
      </c>
      <c r="W189" s="30">
        <f t="shared" si="73"/>
        <v>-23.003730651588295</v>
      </c>
      <c r="X189" s="31" t="s">
        <v>528</v>
      </c>
      <c r="Y189" s="12"/>
    </row>
    <row r="190" spans="1:25" ht="27" customHeight="1" x14ac:dyDescent="0.25">
      <c r="A190" s="24" t="s">
        <v>129</v>
      </c>
      <c r="B190" s="25" t="s">
        <v>480</v>
      </c>
      <c r="C190" s="26" t="s">
        <v>481</v>
      </c>
      <c r="D190" s="27">
        <f t="shared" si="83"/>
        <v>8.5162700579999999</v>
      </c>
      <c r="E190" s="27">
        <v>0</v>
      </c>
      <c r="F190" s="27">
        <v>0</v>
      </c>
      <c r="G190" s="27">
        <v>0</v>
      </c>
      <c r="H190" s="27">
        <v>8.5162700579999999</v>
      </c>
      <c r="I190" s="27">
        <f t="shared" si="84"/>
        <v>1.5796097900000001</v>
      </c>
      <c r="J190" s="27">
        <v>0</v>
      </c>
      <c r="K190" s="27">
        <v>0</v>
      </c>
      <c r="L190" s="27">
        <v>0</v>
      </c>
      <c r="M190" s="27">
        <v>1.5796097900000001</v>
      </c>
      <c r="N190" s="28">
        <f t="shared" si="85"/>
        <v>-6.9366602679999998</v>
      </c>
      <c r="O190" s="29">
        <f t="shared" si="86"/>
        <v>-0.81451858862599724</v>
      </c>
      <c r="P190" s="28">
        <f t="shared" si="66"/>
        <v>0</v>
      </c>
      <c r="Q190" s="30" t="str">
        <f t="shared" si="67"/>
        <v>-</v>
      </c>
      <c r="R190" s="28">
        <f t="shared" si="68"/>
        <v>0</v>
      </c>
      <c r="S190" s="30" t="str">
        <f t="shared" si="69"/>
        <v>-</v>
      </c>
      <c r="T190" s="28">
        <f t="shared" si="70"/>
        <v>0</v>
      </c>
      <c r="U190" s="30" t="str">
        <f t="shared" si="71"/>
        <v>-</v>
      </c>
      <c r="V190" s="28">
        <f t="shared" si="72"/>
        <v>-6.9366602679999998</v>
      </c>
      <c r="W190" s="30">
        <f t="shared" si="73"/>
        <v>-81.451858862599721</v>
      </c>
      <c r="X190" s="31" t="s">
        <v>528</v>
      </c>
      <c r="Y190" s="12"/>
    </row>
    <row r="191" spans="1:25" ht="27" customHeight="1" x14ac:dyDescent="0.25">
      <c r="A191" s="24" t="s">
        <v>129</v>
      </c>
      <c r="B191" s="25" t="s">
        <v>482</v>
      </c>
      <c r="C191" s="26" t="s">
        <v>483</v>
      </c>
      <c r="D191" s="27">
        <f t="shared" si="83"/>
        <v>6.6251513948205139</v>
      </c>
      <c r="E191" s="27">
        <v>0</v>
      </c>
      <c r="F191" s="27">
        <v>0</v>
      </c>
      <c r="G191" s="27">
        <v>0</v>
      </c>
      <c r="H191" s="27">
        <v>6.6251513948205139</v>
      </c>
      <c r="I191" s="27">
        <f t="shared" si="84"/>
        <v>5.5186748799999998</v>
      </c>
      <c r="J191" s="27">
        <v>0</v>
      </c>
      <c r="K191" s="27">
        <v>0</v>
      </c>
      <c r="L191" s="27">
        <v>0</v>
      </c>
      <c r="M191" s="27">
        <v>5.5186748799999998</v>
      </c>
      <c r="N191" s="28">
        <f t="shared" si="85"/>
        <v>-1.106476514820514</v>
      </c>
      <c r="O191" s="29">
        <f t="shared" si="86"/>
        <v>-0.1670115064367507</v>
      </c>
      <c r="P191" s="28">
        <f t="shared" si="66"/>
        <v>0</v>
      </c>
      <c r="Q191" s="30" t="str">
        <f t="shared" si="67"/>
        <v>-</v>
      </c>
      <c r="R191" s="28">
        <f t="shared" si="68"/>
        <v>0</v>
      </c>
      <c r="S191" s="30" t="str">
        <f t="shared" si="69"/>
        <v>-</v>
      </c>
      <c r="T191" s="28">
        <f t="shared" si="70"/>
        <v>0</v>
      </c>
      <c r="U191" s="30" t="str">
        <f t="shared" si="71"/>
        <v>-</v>
      </c>
      <c r="V191" s="28">
        <f t="shared" si="72"/>
        <v>-1.106476514820514</v>
      </c>
      <c r="W191" s="30">
        <f t="shared" si="73"/>
        <v>-16.701150643675071</v>
      </c>
      <c r="X191" s="31" t="s">
        <v>528</v>
      </c>
      <c r="Y191" s="12"/>
    </row>
    <row r="192" spans="1:25" ht="27" customHeight="1" x14ac:dyDescent="0.25">
      <c r="A192" s="24" t="s">
        <v>129</v>
      </c>
      <c r="B192" s="25" t="s">
        <v>484</v>
      </c>
      <c r="C192" s="26" t="s">
        <v>485</v>
      </c>
      <c r="D192" s="27">
        <f t="shared" ref="D192:D211" si="95">IF(E192="нд","нд",E192+F192+G192+H192)</f>
        <v>388.30178157457163</v>
      </c>
      <c r="E192" s="27">
        <v>0</v>
      </c>
      <c r="F192" s="27">
        <v>0</v>
      </c>
      <c r="G192" s="27">
        <v>0</v>
      </c>
      <c r="H192" s="27">
        <v>388.30178157457163</v>
      </c>
      <c r="I192" s="27">
        <f t="shared" ref="I192:I211" si="96">J192+K192+L192+M192</f>
        <v>206.85064718000001</v>
      </c>
      <c r="J192" s="27">
        <v>0</v>
      </c>
      <c r="K192" s="27">
        <v>0</v>
      </c>
      <c r="L192" s="27">
        <v>0</v>
      </c>
      <c r="M192" s="27">
        <v>206.85064718000001</v>
      </c>
      <c r="N192" s="28">
        <f t="shared" ref="N192:N209" si="97">IF(D192="нд","нд",I192-D192)</f>
        <v>-181.45113439457162</v>
      </c>
      <c r="O192" s="29">
        <f t="shared" si="57"/>
        <v>-0.46729410732751103</v>
      </c>
      <c r="P192" s="28">
        <f t="shared" si="66"/>
        <v>0</v>
      </c>
      <c r="Q192" s="30" t="str">
        <f t="shared" si="67"/>
        <v>-</v>
      </c>
      <c r="R192" s="28">
        <f t="shared" si="68"/>
        <v>0</v>
      </c>
      <c r="S192" s="30" t="str">
        <f t="shared" si="69"/>
        <v>-</v>
      </c>
      <c r="T192" s="28">
        <f t="shared" si="70"/>
        <v>0</v>
      </c>
      <c r="U192" s="30" t="str">
        <f t="shared" si="71"/>
        <v>-</v>
      </c>
      <c r="V192" s="28">
        <f t="shared" si="72"/>
        <v>-181.45113439457162</v>
      </c>
      <c r="W192" s="30">
        <f t="shared" si="73"/>
        <v>-46.729410732751106</v>
      </c>
      <c r="X192" s="31" t="s">
        <v>531</v>
      </c>
      <c r="Y192" s="12"/>
    </row>
    <row r="193" spans="1:25" ht="27" customHeight="1" x14ac:dyDescent="0.25">
      <c r="A193" s="24" t="s">
        <v>129</v>
      </c>
      <c r="B193" s="25" t="s">
        <v>486</v>
      </c>
      <c r="C193" s="26" t="s">
        <v>487</v>
      </c>
      <c r="D193" s="27">
        <f t="shared" si="95"/>
        <v>4.9492839999999996</v>
      </c>
      <c r="E193" s="27">
        <v>0</v>
      </c>
      <c r="F193" s="27">
        <v>0</v>
      </c>
      <c r="G193" s="27">
        <v>4.1244033333333334</v>
      </c>
      <c r="H193" s="27">
        <v>0.82488066666666615</v>
      </c>
      <c r="I193" s="27">
        <f t="shared" si="96"/>
        <v>4.9492841800000003</v>
      </c>
      <c r="J193" s="27">
        <v>0</v>
      </c>
      <c r="K193" s="27">
        <v>0</v>
      </c>
      <c r="L193" s="27">
        <v>4.1244034833333334</v>
      </c>
      <c r="M193" s="27">
        <v>0.82488069666666686</v>
      </c>
      <c r="N193" s="28">
        <f t="shared" si="97"/>
        <v>1.8000000068241206E-7</v>
      </c>
      <c r="O193" s="29">
        <f t="shared" si="57"/>
        <v>3.6368897133890898E-8</v>
      </c>
      <c r="P193" s="28">
        <f t="shared" si="66"/>
        <v>0</v>
      </c>
      <c r="Q193" s="30" t="str">
        <f t="shared" si="67"/>
        <v>-</v>
      </c>
      <c r="R193" s="28">
        <f t="shared" si="68"/>
        <v>0</v>
      </c>
      <c r="S193" s="30" t="str">
        <f t="shared" si="69"/>
        <v>-</v>
      </c>
      <c r="T193" s="28">
        <f t="shared" si="70"/>
        <v>1.4999999997655777E-7</v>
      </c>
      <c r="U193" s="30">
        <f t="shared" si="71"/>
        <v>3.636889699032614E-6</v>
      </c>
      <c r="V193" s="28">
        <f t="shared" si="72"/>
        <v>3.0000000705854291E-8</v>
      </c>
      <c r="W193" s="30">
        <f t="shared" si="73"/>
        <v>3.6368897851714687E-6</v>
      </c>
      <c r="X193" s="31" t="s">
        <v>25</v>
      </c>
      <c r="Y193" s="12"/>
    </row>
    <row r="194" spans="1:25" ht="27" customHeight="1" x14ac:dyDescent="0.25">
      <c r="A194" s="24" t="s">
        <v>129</v>
      </c>
      <c r="B194" s="25" t="s">
        <v>488</v>
      </c>
      <c r="C194" s="26" t="s">
        <v>489</v>
      </c>
      <c r="D194" s="27">
        <f t="shared" si="95"/>
        <v>0</v>
      </c>
      <c r="E194" s="27">
        <v>0</v>
      </c>
      <c r="F194" s="27">
        <v>0</v>
      </c>
      <c r="G194" s="27">
        <v>0</v>
      </c>
      <c r="H194" s="27">
        <v>0</v>
      </c>
      <c r="I194" s="27">
        <f t="shared" si="96"/>
        <v>0</v>
      </c>
      <c r="J194" s="27">
        <v>0</v>
      </c>
      <c r="K194" s="27">
        <v>0</v>
      </c>
      <c r="L194" s="27">
        <v>0</v>
      </c>
      <c r="M194" s="27">
        <v>0</v>
      </c>
      <c r="N194" s="28">
        <f t="shared" si="97"/>
        <v>0</v>
      </c>
      <c r="O194" s="29" t="str">
        <f t="shared" si="57"/>
        <v>-</v>
      </c>
      <c r="P194" s="28">
        <f t="shared" si="66"/>
        <v>0</v>
      </c>
      <c r="Q194" s="30" t="str">
        <f t="shared" si="67"/>
        <v>-</v>
      </c>
      <c r="R194" s="28">
        <f t="shared" si="68"/>
        <v>0</v>
      </c>
      <c r="S194" s="30" t="str">
        <f t="shared" si="69"/>
        <v>-</v>
      </c>
      <c r="T194" s="28">
        <f t="shared" si="70"/>
        <v>0</v>
      </c>
      <c r="U194" s="30" t="str">
        <f t="shared" si="71"/>
        <v>-</v>
      </c>
      <c r="V194" s="28">
        <f t="shared" si="72"/>
        <v>0</v>
      </c>
      <c r="W194" s="30" t="str">
        <f t="shared" si="73"/>
        <v>-</v>
      </c>
      <c r="X194" s="31" t="s">
        <v>25</v>
      </c>
      <c r="Y194" s="12"/>
    </row>
    <row r="195" spans="1:25" ht="27" customHeight="1" x14ac:dyDescent="0.25">
      <c r="A195" s="24" t="s">
        <v>129</v>
      </c>
      <c r="B195" s="25" t="s">
        <v>490</v>
      </c>
      <c r="C195" s="26" t="s">
        <v>491</v>
      </c>
      <c r="D195" s="27">
        <f t="shared" si="95"/>
        <v>0</v>
      </c>
      <c r="E195" s="27">
        <v>0</v>
      </c>
      <c r="F195" s="27">
        <v>0</v>
      </c>
      <c r="G195" s="27">
        <v>0</v>
      </c>
      <c r="H195" s="27">
        <v>0</v>
      </c>
      <c r="I195" s="27">
        <f t="shared" si="96"/>
        <v>0</v>
      </c>
      <c r="J195" s="27">
        <v>0</v>
      </c>
      <c r="K195" s="27">
        <v>0</v>
      </c>
      <c r="L195" s="27">
        <v>0</v>
      </c>
      <c r="M195" s="27">
        <v>0</v>
      </c>
      <c r="N195" s="28">
        <f t="shared" si="97"/>
        <v>0</v>
      </c>
      <c r="O195" s="29" t="str">
        <f t="shared" si="57"/>
        <v>-</v>
      </c>
      <c r="P195" s="28">
        <f t="shared" si="66"/>
        <v>0</v>
      </c>
      <c r="Q195" s="30" t="str">
        <f t="shared" si="67"/>
        <v>-</v>
      </c>
      <c r="R195" s="28">
        <f t="shared" si="68"/>
        <v>0</v>
      </c>
      <c r="S195" s="30" t="str">
        <f t="shared" si="69"/>
        <v>-</v>
      </c>
      <c r="T195" s="28">
        <f t="shared" si="70"/>
        <v>0</v>
      </c>
      <c r="U195" s="30" t="str">
        <f t="shared" si="71"/>
        <v>-</v>
      </c>
      <c r="V195" s="28">
        <f t="shared" si="72"/>
        <v>0</v>
      </c>
      <c r="W195" s="30" t="str">
        <f t="shared" si="73"/>
        <v>-</v>
      </c>
      <c r="X195" s="31" t="s">
        <v>25</v>
      </c>
      <c r="Y195" s="12"/>
    </row>
    <row r="196" spans="1:25" ht="27" customHeight="1" x14ac:dyDescent="0.25">
      <c r="A196" s="24" t="s">
        <v>129</v>
      </c>
      <c r="B196" s="25" t="s">
        <v>492</v>
      </c>
      <c r="C196" s="26" t="s">
        <v>493</v>
      </c>
      <c r="D196" s="27">
        <f t="shared" si="95"/>
        <v>0</v>
      </c>
      <c r="E196" s="27">
        <v>0</v>
      </c>
      <c r="F196" s="27">
        <v>0</v>
      </c>
      <c r="G196" s="27">
        <v>0</v>
      </c>
      <c r="H196" s="27">
        <v>0</v>
      </c>
      <c r="I196" s="27">
        <f t="shared" si="96"/>
        <v>0</v>
      </c>
      <c r="J196" s="27">
        <v>0</v>
      </c>
      <c r="K196" s="27">
        <v>0</v>
      </c>
      <c r="L196" s="27">
        <v>0</v>
      </c>
      <c r="M196" s="27">
        <v>0</v>
      </c>
      <c r="N196" s="28">
        <f t="shared" si="97"/>
        <v>0</v>
      </c>
      <c r="O196" s="29" t="str">
        <f t="shared" ref="O196:O259" si="98">IF($D196="нд","нд",IF(D196=0,"-",N196/D196))</f>
        <v>-</v>
      </c>
      <c r="P196" s="28">
        <f t="shared" si="66"/>
        <v>0</v>
      </c>
      <c r="Q196" s="30" t="str">
        <f t="shared" si="67"/>
        <v>-</v>
      </c>
      <c r="R196" s="28">
        <f t="shared" si="68"/>
        <v>0</v>
      </c>
      <c r="S196" s="30" t="str">
        <f t="shared" si="69"/>
        <v>-</v>
      </c>
      <c r="T196" s="28">
        <f t="shared" si="70"/>
        <v>0</v>
      </c>
      <c r="U196" s="30" t="str">
        <f t="shared" si="71"/>
        <v>-</v>
      </c>
      <c r="V196" s="28">
        <f t="shared" si="72"/>
        <v>0</v>
      </c>
      <c r="W196" s="30" t="str">
        <f t="shared" si="73"/>
        <v>-</v>
      </c>
      <c r="X196" s="31" t="s">
        <v>25</v>
      </c>
      <c r="Y196" s="12"/>
    </row>
    <row r="197" spans="1:25" ht="27" customHeight="1" x14ac:dyDescent="0.25">
      <c r="A197" s="24" t="s">
        <v>129</v>
      </c>
      <c r="B197" s="25" t="s">
        <v>494</v>
      </c>
      <c r="C197" s="26" t="s">
        <v>495</v>
      </c>
      <c r="D197" s="27">
        <f t="shared" si="95"/>
        <v>0</v>
      </c>
      <c r="E197" s="27">
        <v>0</v>
      </c>
      <c r="F197" s="27">
        <v>0</v>
      </c>
      <c r="G197" s="27">
        <v>0</v>
      </c>
      <c r="H197" s="27">
        <v>0</v>
      </c>
      <c r="I197" s="27">
        <f t="shared" si="96"/>
        <v>0</v>
      </c>
      <c r="J197" s="27">
        <v>0</v>
      </c>
      <c r="K197" s="27">
        <v>0</v>
      </c>
      <c r="L197" s="27">
        <v>0</v>
      </c>
      <c r="M197" s="27">
        <v>0</v>
      </c>
      <c r="N197" s="28">
        <f t="shared" si="97"/>
        <v>0</v>
      </c>
      <c r="O197" s="29" t="str">
        <f t="shared" si="98"/>
        <v>-</v>
      </c>
      <c r="P197" s="28">
        <f t="shared" si="66"/>
        <v>0</v>
      </c>
      <c r="Q197" s="30" t="str">
        <f t="shared" si="67"/>
        <v>-</v>
      </c>
      <c r="R197" s="28">
        <f t="shared" si="68"/>
        <v>0</v>
      </c>
      <c r="S197" s="30" t="str">
        <f t="shared" si="69"/>
        <v>-</v>
      </c>
      <c r="T197" s="28">
        <f t="shared" si="70"/>
        <v>0</v>
      </c>
      <c r="U197" s="30" t="str">
        <f t="shared" si="71"/>
        <v>-</v>
      </c>
      <c r="V197" s="28">
        <f t="shared" si="72"/>
        <v>0</v>
      </c>
      <c r="W197" s="30" t="str">
        <f t="shared" si="73"/>
        <v>-</v>
      </c>
      <c r="X197" s="31" t="s">
        <v>25</v>
      </c>
      <c r="Y197" s="12"/>
    </row>
    <row r="198" spans="1:25" ht="27" customHeight="1" x14ac:dyDescent="0.25">
      <c r="A198" s="24" t="s">
        <v>129</v>
      </c>
      <c r="B198" s="25" t="s">
        <v>496</v>
      </c>
      <c r="C198" s="26" t="s">
        <v>497</v>
      </c>
      <c r="D198" s="27">
        <f t="shared" si="95"/>
        <v>0</v>
      </c>
      <c r="E198" s="27">
        <v>0</v>
      </c>
      <c r="F198" s="27">
        <v>0</v>
      </c>
      <c r="G198" s="27">
        <v>0</v>
      </c>
      <c r="H198" s="27">
        <v>0</v>
      </c>
      <c r="I198" s="27">
        <f t="shared" si="96"/>
        <v>0</v>
      </c>
      <c r="J198" s="27">
        <v>0</v>
      </c>
      <c r="K198" s="27">
        <v>0</v>
      </c>
      <c r="L198" s="27">
        <v>0</v>
      </c>
      <c r="M198" s="27">
        <v>0</v>
      </c>
      <c r="N198" s="28">
        <f t="shared" si="97"/>
        <v>0</v>
      </c>
      <c r="O198" s="29" t="str">
        <f t="shared" si="98"/>
        <v>-</v>
      </c>
      <c r="P198" s="28">
        <f t="shared" si="66"/>
        <v>0</v>
      </c>
      <c r="Q198" s="30" t="str">
        <f t="shared" si="67"/>
        <v>-</v>
      </c>
      <c r="R198" s="28">
        <f t="shared" si="68"/>
        <v>0</v>
      </c>
      <c r="S198" s="30" t="str">
        <f t="shared" si="69"/>
        <v>-</v>
      </c>
      <c r="T198" s="28">
        <f t="shared" si="70"/>
        <v>0</v>
      </c>
      <c r="U198" s="30" t="str">
        <f t="shared" si="71"/>
        <v>-</v>
      </c>
      <c r="V198" s="28">
        <f t="shared" si="72"/>
        <v>0</v>
      </c>
      <c r="W198" s="30" t="str">
        <f t="shared" si="73"/>
        <v>-</v>
      </c>
      <c r="X198" s="31" t="s">
        <v>25</v>
      </c>
      <c r="Y198" s="12"/>
    </row>
    <row r="199" spans="1:25" ht="27" customHeight="1" x14ac:dyDescent="0.25">
      <c r="A199" s="24" t="s">
        <v>129</v>
      </c>
      <c r="B199" s="25" t="s">
        <v>498</v>
      </c>
      <c r="C199" s="26" t="s">
        <v>499</v>
      </c>
      <c r="D199" s="27">
        <f t="shared" si="95"/>
        <v>0</v>
      </c>
      <c r="E199" s="27">
        <v>0</v>
      </c>
      <c r="F199" s="27">
        <v>0</v>
      </c>
      <c r="G199" s="27">
        <v>0</v>
      </c>
      <c r="H199" s="27">
        <v>0</v>
      </c>
      <c r="I199" s="27">
        <f t="shared" si="96"/>
        <v>0</v>
      </c>
      <c r="J199" s="27">
        <v>0</v>
      </c>
      <c r="K199" s="27">
        <v>0</v>
      </c>
      <c r="L199" s="27">
        <v>0</v>
      </c>
      <c r="M199" s="27">
        <v>0</v>
      </c>
      <c r="N199" s="28">
        <f t="shared" si="97"/>
        <v>0</v>
      </c>
      <c r="O199" s="29" t="str">
        <f t="shared" si="98"/>
        <v>-</v>
      </c>
      <c r="P199" s="28">
        <f t="shared" si="66"/>
        <v>0</v>
      </c>
      <c r="Q199" s="30" t="str">
        <f t="shared" si="67"/>
        <v>-</v>
      </c>
      <c r="R199" s="28">
        <f t="shared" si="68"/>
        <v>0</v>
      </c>
      <c r="S199" s="30" t="str">
        <f t="shared" si="69"/>
        <v>-</v>
      </c>
      <c r="T199" s="28">
        <f t="shared" si="70"/>
        <v>0</v>
      </c>
      <c r="U199" s="30" t="str">
        <f t="shared" si="71"/>
        <v>-</v>
      </c>
      <c r="V199" s="28">
        <f t="shared" si="72"/>
        <v>0</v>
      </c>
      <c r="W199" s="30" t="str">
        <f t="shared" si="73"/>
        <v>-</v>
      </c>
      <c r="X199" s="31" t="s">
        <v>25</v>
      </c>
      <c r="Y199" s="12"/>
    </row>
    <row r="200" spans="1:25" ht="27" customHeight="1" x14ac:dyDescent="0.25">
      <c r="A200" s="24" t="s">
        <v>129</v>
      </c>
      <c r="B200" s="25" t="s">
        <v>500</v>
      </c>
      <c r="C200" s="26" t="s">
        <v>501</v>
      </c>
      <c r="D200" s="27" t="str">
        <f t="shared" si="95"/>
        <v>нд</v>
      </c>
      <c r="E200" s="27" t="s">
        <v>25</v>
      </c>
      <c r="F200" s="27" t="s">
        <v>25</v>
      </c>
      <c r="G200" s="27" t="s">
        <v>25</v>
      </c>
      <c r="H200" s="27" t="s">
        <v>25</v>
      </c>
      <c r="I200" s="27">
        <f t="shared" si="96"/>
        <v>0.46</v>
      </c>
      <c r="J200" s="27">
        <v>0</v>
      </c>
      <c r="K200" s="27">
        <v>0</v>
      </c>
      <c r="L200" s="27">
        <v>0.38333333333333336</v>
      </c>
      <c r="M200" s="27">
        <v>7.6666666666666661E-2</v>
      </c>
      <c r="N200" s="28" t="str">
        <f t="shared" si="97"/>
        <v>нд</v>
      </c>
      <c r="O200" s="29" t="str">
        <f t="shared" si="98"/>
        <v>нд</v>
      </c>
      <c r="P200" s="28" t="str">
        <f t="shared" si="66"/>
        <v>нд</v>
      </c>
      <c r="Q200" s="30" t="str">
        <f t="shared" si="67"/>
        <v>нд</v>
      </c>
      <c r="R200" s="28" t="str">
        <f t="shared" si="68"/>
        <v>нд</v>
      </c>
      <c r="S200" s="30" t="str">
        <f t="shared" si="69"/>
        <v>нд</v>
      </c>
      <c r="T200" s="28" t="str">
        <f t="shared" si="70"/>
        <v>нд</v>
      </c>
      <c r="U200" s="30" t="str">
        <f t="shared" si="71"/>
        <v>нд</v>
      </c>
      <c r="V200" s="28" t="str">
        <f t="shared" si="72"/>
        <v>нд</v>
      </c>
      <c r="W200" s="30" t="str">
        <f t="shared" si="73"/>
        <v>нд</v>
      </c>
      <c r="X200" s="31" t="s">
        <v>532</v>
      </c>
      <c r="Y200" s="12"/>
    </row>
    <row r="201" spans="1:25" ht="27" customHeight="1" x14ac:dyDescent="0.25">
      <c r="A201" s="24" t="s">
        <v>129</v>
      </c>
      <c r="B201" s="25" t="s">
        <v>502</v>
      </c>
      <c r="C201" s="26" t="s">
        <v>503</v>
      </c>
      <c r="D201" s="27" t="str">
        <f t="shared" si="95"/>
        <v>нд</v>
      </c>
      <c r="E201" s="27" t="s">
        <v>25</v>
      </c>
      <c r="F201" s="27" t="s">
        <v>25</v>
      </c>
      <c r="G201" s="27" t="s">
        <v>25</v>
      </c>
      <c r="H201" s="27" t="s">
        <v>25</v>
      </c>
      <c r="I201" s="27">
        <f t="shared" si="96"/>
        <v>1.2128000000000001</v>
      </c>
      <c r="J201" s="27">
        <v>0</v>
      </c>
      <c r="K201" s="27">
        <v>0</v>
      </c>
      <c r="L201" s="27">
        <v>1.0106666666666668</v>
      </c>
      <c r="M201" s="27">
        <v>0.20213333333333328</v>
      </c>
      <c r="N201" s="28" t="str">
        <f t="shared" si="97"/>
        <v>нд</v>
      </c>
      <c r="O201" s="29" t="str">
        <f t="shared" si="98"/>
        <v>нд</v>
      </c>
      <c r="P201" s="28" t="str">
        <f t="shared" si="66"/>
        <v>нд</v>
      </c>
      <c r="Q201" s="30" t="str">
        <f t="shared" si="67"/>
        <v>нд</v>
      </c>
      <c r="R201" s="28" t="str">
        <f t="shared" si="68"/>
        <v>нд</v>
      </c>
      <c r="S201" s="30" t="str">
        <f t="shared" si="69"/>
        <v>нд</v>
      </c>
      <c r="T201" s="28" t="str">
        <f t="shared" si="70"/>
        <v>нд</v>
      </c>
      <c r="U201" s="30" t="str">
        <f t="shared" si="71"/>
        <v>нд</v>
      </c>
      <c r="V201" s="28" t="str">
        <f t="shared" si="72"/>
        <v>нд</v>
      </c>
      <c r="W201" s="30" t="str">
        <f t="shared" si="73"/>
        <v>нд</v>
      </c>
      <c r="X201" s="31" t="s">
        <v>532</v>
      </c>
      <c r="Y201" s="12"/>
    </row>
    <row r="202" spans="1:25" ht="27" customHeight="1" x14ac:dyDescent="0.25">
      <c r="A202" s="24" t="s">
        <v>129</v>
      </c>
      <c r="B202" s="25" t="s">
        <v>504</v>
      </c>
      <c r="C202" s="26" t="s">
        <v>505</v>
      </c>
      <c r="D202" s="27" t="str">
        <f t="shared" si="95"/>
        <v>нд</v>
      </c>
      <c r="E202" s="27" t="s">
        <v>25</v>
      </c>
      <c r="F202" s="27" t="s">
        <v>25</v>
      </c>
      <c r="G202" s="27" t="s">
        <v>25</v>
      </c>
      <c r="H202" s="27" t="s">
        <v>25</v>
      </c>
      <c r="I202" s="27">
        <f t="shared" si="96"/>
        <v>0.29575000000000001</v>
      </c>
      <c r="J202" s="27">
        <v>0</v>
      </c>
      <c r="K202" s="27">
        <v>0</v>
      </c>
      <c r="L202" s="27">
        <v>0.24645833333333336</v>
      </c>
      <c r="M202" s="27">
        <v>4.929166666666665E-2</v>
      </c>
      <c r="N202" s="28" t="str">
        <f t="shared" si="97"/>
        <v>нд</v>
      </c>
      <c r="O202" s="29" t="str">
        <f t="shared" si="98"/>
        <v>нд</v>
      </c>
      <c r="P202" s="28" t="str">
        <f t="shared" si="66"/>
        <v>нд</v>
      </c>
      <c r="Q202" s="30" t="str">
        <f t="shared" si="67"/>
        <v>нд</v>
      </c>
      <c r="R202" s="28" t="str">
        <f t="shared" si="68"/>
        <v>нд</v>
      </c>
      <c r="S202" s="30" t="str">
        <f t="shared" si="69"/>
        <v>нд</v>
      </c>
      <c r="T202" s="28" t="str">
        <f t="shared" si="70"/>
        <v>нд</v>
      </c>
      <c r="U202" s="30" t="str">
        <f t="shared" si="71"/>
        <v>нд</v>
      </c>
      <c r="V202" s="28" t="str">
        <f t="shared" si="72"/>
        <v>нд</v>
      </c>
      <c r="W202" s="30" t="str">
        <f t="shared" si="73"/>
        <v>нд</v>
      </c>
      <c r="X202" s="31" t="s">
        <v>532</v>
      </c>
      <c r="Y202" s="12"/>
    </row>
    <row r="203" spans="1:25" ht="27" customHeight="1" x14ac:dyDescent="0.25">
      <c r="A203" s="24" t="s">
        <v>129</v>
      </c>
      <c r="B203" s="25" t="s">
        <v>506</v>
      </c>
      <c r="C203" s="26" t="s">
        <v>507</v>
      </c>
      <c r="D203" s="27" t="str">
        <f t="shared" si="95"/>
        <v>нд</v>
      </c>
      <c r="E203" s="27" t="s">
        <v>25</v>
      </c>
      <c r="F203" s="27" t="s">
        <v>25</v>
      </c>
      <c r="G203" s="27" t="s">
        <v>25</v>
      </c>
      <c r="H203" s="27" t="s">
        <v>25</v>
      </c>
      <c r="I203" s="27">
        <f t="shared" si="96"/>
        <v>1.2158</v>
      </c>
      <c r="J203" s="27">
        <v>0</v>
      </c>
      <c r="K203" s="27">
        <v>0</v>
      </c>
      <c r="L203" s="27">
        <v>1.0131666666666668</v>
      </c>
      <c r="M203" s="27">
        <v>0.20263333333333322</v>
      </c>
      <c r="N203" s="28" t="str">
        <f t="shared" si="97"/>
        <v>нд</v>
      </c>
      <c r="O203" s="29" t="str">
        <f t="shared" si="98"/>
        <v>нд</v>
      </c>
      <c r="P203" s="28" t="str">
        <f t="shared" si="66"/>
        <v>нд</v>
      </c>
      <c r="Q203" s="30" t="str">
        <f t="shared" si="67"/>
        <v>нд</v>
      </c>
      <c r="R203" s="28" t="str">
        <f t="shared" si="68"/>
        <v>нд</v>
      </c>
      <c r="S203" s="30" t="str">
        <f t="shared" si="69"/>
        <v>нд</v>
      </c>
      <c r="T203" s="28" t="str">
        <f t="shared" si="70"/>
        <v>нд</v>
      </c>
      <c r="U203" s="30" t="str">
        <f t="shared" si="71"/>
        <v>нд</v>
      </c>
      <c r="V203" s="28" t="str">
        <f t="shared" si="72"/>
        <v>нд</v>
      </c>
      <c r="W203" s="30" t="str">
        <f t="shared" si="73"/>
        <v>нд</v>
      </c>
      <c r="X203" s="31" t="s">
        <v>532</v>
      </c>
      <c r="Y203" s="12"/>
    </row>
    <row r="204" spans="1:25" ht="27" customHeight="1" x14ac:dyDescent="0.25">
      <c r="A204" s="24" t="s">
        <v>129</v>
      </c>
      <c r="B204" s="25" t="s">
        <v>508</v>
      </c>
      <c r="C204" s="26" t="s">
        <v>509</v>
      </c>
      <c r="D204" s="27" t="str">
        <f t="shared" si="95"/>
        <v>нд</v>
      </c>
      <c r="E204" s="27" t="s">
        <v>25</v>
      </c>
      <c r="F204" s="27" t="s">
        <v>25</v>
      </c>
      <c r="G204" s="27" t="s">
        <v>25</v>
      </c>
      <c r="H204" s="27" t="s">
        <v>25</v>
      </c>
      <c r="I204" s="27">
        <f t="shared" si="96"/>
        <v>0</v>
      </c>
      <c r="J204" s="27">
        <v>0</v>
      </c>
      <c r="K204" s="27">
        <v>0</v>
      </c>
      <c r="L204" s="27">
        <v>0</v>
      </c>
      <c r="M204" s="27">
        <v>0</v>
      </c>
      <c r="N204" s="28" t="str">
        <f t="shared" si="97"/>
        <v>нд</v>
      </c>
      <c r="O204" s="29" t="str">
        <f t="shared" si="98"/>
        <v>нд</v>
      </c>
      <c r="P204" s="28" t="str">
        <f t="shared" si="66"/>
        <v>нд</v>
      </c>
      <c r="Q204" s="30" t="str">
        <f t="shared" si="67"/>
        <v>нд</v>
      </c>
      <c r="R204" s="28" t="str">
        <f t="shared" si="68"/>
        <v>нд</v>
      </c>
      <c r="S204" s="30" t="str">
        <f t="shared" si="69"/>
        <v>нд</v>
      </c>
      <c r="T204" s="28" t="str">
        <f t="shared" si="70"/>
        <v>нд</v>
      </c>
      <c r="U204" s="30" t="str">
        <f t="shared" si="71"/>
        <v>нд</v>
      </c>
      <c r="V204" s="28" t="str">
        <f t="shared" si="72"/>
        <v>нд</v>
      </c>
      <c r="W204" s="30" t="str">
        <f t="shared" si="73"/>
        <v>нд</v>
      </c>
      <c r="X204" s="31" t="s">
        <v>532</v>
      </c>
      <c r="Y204" s="12"/>
    </row>
    <row r="205" spans="1:25" ht="27" customHeight="1" x14ac:dyDescent="0.25">
      <c r="A205" s="24" t="s">
        <v>129</v>
      </c>
      <c r="B205" s="25" t="s">
        <v>510</v>
      </c>
      <c r="C205" s="26" t="s">
        <v>511</v>
      </c>
      <c r="D205" s="27" t="str">
        <f t="shared" si="95"/>
        <v>нд</v>
      </c>
      <c r="E205" s="27" t="s">
        <v>25</v>
      </c>
      <c r="F205" s="27" t="s">
        <v>25</v>
      </c>
      <c r="G205" s="27" t="s">
        <v>25</v>
      </c>
      <c r="H205" s="27" t="s">
        <v>25</v>
      </c>
      <c r="I205" s="27">
        <f t="shared" si="96"/>
        <v>0.12114999999999999</v>
      </c>
      <c r="J205" s="27">
        <v>0</v>
      </c>
      <c r="K205" s="27">
        <v>0</v>
      </c>
      <c r="L205" s="27">
        <v>0.10095833333333333</v>
      </c>
      <c r="M205" s="27">
        <v>2.0191666666666663E-2</v>
      </c>
      <c r="N205" s="28" t="str">
        <f t="shared" si="97"/>
        <v>нд</v>
      </c>
      <c r="O205" s="29" t="str">
        <f t="shared" si="98"/>
        <v>нд</v>
      </c>
      <c r="P205" s="28" t="str">
        <f t="shared" si="66"/>
        <v>нд</v>
      </c>
      <c r="Q205" s="30" t="str">
        <f t="shared" si="67"/>
        <v>нд</v>
      </c>
      <c r="R205" s="28" t="str">
        <f t="shared" si="68"/>
        <v>нд</v>
      </c>
      <c r="S205" s="30" t="str">
        <f t="shared" si="69"/>
        <v>нд</v>
      </c>
      <c r="T205" s="28" t="str">
        <f t="shared" si="70"/>
        <v>нд</v>
      </c>
      <c r="U205" s="30" t="str">
        <f t="shared" si="71"/>
        <v>нд</v>
      </c>
      <c r="V205" s="28" t="str">
        <f t="shared" si="72"/>
        <v>нд</v>
      </c>
      <c r="W205" s="30" t="str">
        <f t="shared" si="73"/>
        <v>нд</v>
      </c>
      <c r="X205" s="31" t="s">
        <v>532</v>
      </c>
      <c r="Y205" s="12"/>
    </row>
    <row r="206" spans="1:25" ht="27" customHeight="1" x14ac:dyDescent="0.25">
      <c r="A206" s="24" t="s">
        <v>129</v>
      </c>
      <c r="B206" s="25" t="s">
        <v>512</v>
      </c>
      <c r="C206" s="26" t="s">
        <v>513</v>
      </c>
      <c r="D206" s="27" t="str">
        <f t="shared" si="95"/>
        <v>нд</v>
      </c>
      <c r="E206" s="27" t="s">
        <v>25</v>
      </c>
      <c r="F206" s="27" t="s">
        <v>25</v>
      </c>
      <c r="G206" s="27" t="s">
        <v>25</v>
      </c>
      <c r="H206" s="27" t="s">
        <v>25</v>
      </c>
      <c r="I206" s="27">
        <f t="shared" si="96"/>
        <v>0</v>
      </c>
      <c r="J206" s="27">
        <v>0</v>
      </c>
      <c r="K206" s="27">
        <v>0</v>
      </c>
      <c r="L206" s="27">
        <v>0</v>
      </c>
      <c r="M206" s="27">
        <v>0</v>
      </c>
      <c r="N206" s="28" t="str">
        <f t="shared" si="97"/>
        <v>нд</v>
      </c>
      <c r="O206" s="29" t="str">
        <f t="shared" si="98"/>
        <v>нд</v>
      </c>
      <c r="P206" s="28" t="str">
        <f t="shared" si="66"/>
        <v>нд</v>
      </c>
      <c r="Q206" s="30" t="str">
        <f t="shared" si="67"/>
        <v>нд</v>
      </c>
      <c r="R206" s="28" t="str">
        <f t="shared" si="68"/>
        <v>нд</v>
      </c>
      <c r="S206" s="30" t="str">
        <f t="shared" si="69"/>
        <v>нд</v>
      </c>
      <c r="T206" s="28" t="str">
        <f t="shared" si="70"/>
        <v>нд</v>
      </c>
      <c r="U206" s="30" t="str">
        <f t="shared" si="71"/>
        <v>нд</v>
      </c>
      <c r="V206" s="28" t="str">
        <f t="shared" si="72"/>
        <v>нд</v>
      </c>
      <c r="W206" s="30" t="str">
        <f t="shared" si="73"/>
        <v>нд</v>
      </c>
      <c r="X206" s="31" t="s">
        <v>532</v>
      </c>
      <c r="Y206" s="12"/>
    </row>
    <row r="207" spans="1:25" ht="27" customHeight="1" x14ac:dyDescent="0.25">
      <c r="A207" s="24" t="s">
        <v>129</v>
      </c>
      <c r="B207" s="25" t="s">
        <v>514</v>
      </c>
      <c r="C207" s="26" t="s">
        <v>515</v>
      </c>
      <c r="D207" s="27" t="str">
        <f t="shared" si="95"/>
        <v>нд</v>
      </c>
      <c r="E207" s="27" t="s">
        <v>25</v>
      </c>
      <c r="F207" s="27" t="s">
        <v>25</v>
      </c>
      <c r="G207" s="27" t="s">
        <v>25</v>
      </c>
      <c r="H207" s="27" t="s">
        <v>25</v>
      </c>
      <c r="I207" s="27">
        <f t="shared" si="96"/>
        <v>0.36199999999999999</v>
      </c>
      <c r="J207" s="27">
        <v>0</v>
      </c>
      <c r="K207" s="27">
        <v>0</v>
      </c>
      <c r="L207" s="27">
        <v>0.30166666666666669</v>
      </c>
      <c r="M207" s="27">
        <v>6.0333333333333294E-2</v>
      </c>
      <c r="N207" s="28" t="str">
        <f t="shared" si="97"/>
        <v>нд</v>
      </c>
      <c r="O207" s="29" t="str">
        <f t="shared" si="98"/>
        <v>нд</v>
      </c>
      <c r="P207" s="28" t="str">
        <f t="shared" si="66"/>
        <v>нд</v>
      </c>
      <c r="Q207" s="30" t="str">
        <f t="shared" si="67"/>
        <v>нд</v>
      </c>
      <c r="R207" s="28" t="str">
        <f t="shared" si="68"/>
        <v>нд</v>
      </c>
      <c r="S207" s="30" t="str">
        <f t="shared" si="69"/>
        <v>нд</v>
      </c>
      <c r="T207" s="28" t="str">
        <f t="shared" si="70"/>
        <v>нд</v>
      </c>
      <c r="U207" s="30" t="str">
        <f t="shared" si="71"/>
        <v>нд</v>
      </c>
      <c r="V207" s="28" t="str">
        <f t="shared" si="72"/>
        <v>нд</v>
      </c>
      <c r="W207" s="30" t="str">
        <f t="shared" si="73"/>
        <v>нд</v>
      </c>
      <c r="X207" s="31" t="s">
        <v>532</v>
      </c>
      <c r="Y207" s="12"/>
    </row>
    <row r="208" spans="1:25" ht="27" customHeight="1" x14ac:dyDescent="0.25">
      <c r="A208" s="24" t="s">
        <v>129</v>
      </c>
      <c r="B208" s="25" t="s">
        <v>516</v>
      </c>
      <c r="C208" s="26" t="s">
        <v>517</v>
      </c>
      <c r="D208" s="27" t="str">
        <f t="shared" si="95"/>
        <v>нд</v>
      </c>
      <c r="E208" s="27" t="s">
        <v>25</v>
      </c>
      <c r="F208" s="27" t="s">
        <v>25</v>
      </c>
      <c r="G208" s="27" t="s">
        <v>25</v>
      </c>
      <c r="H208" s="27" t="s">
        <v>25</v>
      </c>
      <c r="I208" s="27">
        <f t="shared" si="96"/>
        <v>0.48149999999999998</v>
      </c>
      <c r="J208" s="27">
        <v>0</v>
      </c>
      <c r="K208" s="27">
        <v>0</v>
      </c>
      <c r="L208" s="27">
        <v>0.40125</v>
      </c>
      <c r="M208" s="27">
        <v>8.0249999999999988E-2</v>
      </c>
      <c r="N208" s="28" t="str">
        <f t="shared" si="97"/>
        <v>нд</v>
      </c>
      <c r="O208" s="29" t="str">
        <f t="shared" si="98"/>
        <v>нд</v>
      </c>
      <c r="P208" s="28" t="str">
        <f t="shared" si="66"/>
        <v>нд</v>
      </c>
      <c r="Q208" s="30" t="str">
        <f t="shared" si="67"/>
        <v>нд</v>
      </c>
      <c r="R208" s="28" t="str">
        <f t="shared" si="68"/>
        <v>нд</v>
      </c>
      <c r="S208" s="30" t="str">
        <f t="shared" si="69"/>
        <v>нд</v>
      </c>
      <c r="T208" s="28" t="str">
        <f t="shared" si="70"/>
        <v>нд</v>
      </c>
      <c r="U208" s="30" t="str">
        <f t="shared" si="71"/>
        <v>нд</v>
      </c>
      <c r="V208" s="28" t="str">
        <f t="shared" si="72"/>
        <v>нд</v>
      </c>
      <c r="W208" s="30" t="str">
        <f t="shared" si="73"/>
        <v>нд</v>
      </c>
      <c r="X208" s="31" t="s">
        <v>532</v>
      </c>
      <c r="Y208" s="12"/>
    </row>
    <row r="209" spans="1:25" ht="27" customHeight="1" x14ac:dyDescent="0.25">
      <c r="A209" s="24" t="s">
        <v>129</v>
      </c>
      <c r="B209" s="25" t="s">
        <v>518</v>
      </c>
      <c r="C209" s="26" t="s">
        <v>519</v>
      </c>
      <c r="D209" s="27" t="str">
        <f t="shared" si="95"/>
        <v>нд</v>
      </c>
      <c r="E209" s="27" t="s">
        <v>25</v>
      </c>
      <c r="F209" s="27" t="s">
        <v>25</v>
      </c>
      <c r="G209" s="27" t="s">
        <v>25</v>
      </c>
      <c r="H209" s="27" t="s">
        <v>25</v>
      </c>
      <c r="I209" s="27">
        <f t="shared" si="96"/>
        <v>0.52</v>
      </c>
      <c r="J209" s="27">
        <v>0</v>
      </c>
      <c r="K209" s="27">
        <v>0</v>
      </c>
      <c r="L209" s="27">
        <v>0.43333333333333335</v>
      </c>
      <c r="M209" s="27">
        <v>8.666666666666667E-2</v>
      </c>
      <c r="N209" s="28" t="str">
        <f t="shared" si="97"/>
        <v>нд</v>
      </c>
      <c r="O209" s="29" t="str">
        <f t="shared" si="98"/>
        <v>нд</v>
      </c>
      <c r="P209" s="28" t="str">
        <f t="shared" si="66"/>
        <v>нд</v>
      </c>
      <c r="Q209" s="30" t="str">
        <f t="shared" si="67"/>
        <v>нд</v>
      </c>
      <c r="R209" s="28" t="str">
        <f t="shared" si="68"/>
        <v>нд</v>
      </c>
      <c r="S209" s="30" t="str">
        <f t="shared" si="69"/>
        <v>нд</v>
      </c>
      <c r="T209" s="28" t="str">
        <f t="shared" si="70"/>
        <v>нд</v>
      </c>
      <c r="U209" s="30" t="str">
        <f t="shared" si="71"/>
        <v>нд</v>
      </c>
      <c r="V209" s="28" t="str">
        <f t="shared" si="72"/>
        <v>нд</v>
      </c>
      <c r="W209" s="30" t="str">
        <f t="shared" si="73"/>
        <v>нд</v>
      </c>
      <c r="X209" s="31" t="s">
        <v>532</v>
      </c>
      <c r="Y209" s="12"/>
    </row>
    <row r="210" spans="1:25" ht="27" customHeight="1" x14ac:dyDescent="0.25">
      <c r="A210" s="24" t="s">
        <v>129</v>
      </c>
      <c r="B210" s="25" t="s">
        <v>520</v>
      </c>
      <c r="C210" s="26" t="s">
        <v>521</v>
      </c>
      <c r="D210" s="27" t="str">
        <f t="shared" si="95"/>
        <v>нд</v>
      </c>
      <c r="E210" s="27" t="s">
        <v>25</v>
      </c>
      <c r="F210" s="27" t="s">
        <v>25</v>
      </c>
      <c r="G210" s="27" t="s">
        <v>25</v>
      </c>
      <c r="H210" s="27" t="s">
        <v>25</v>
      </c>
      <c r="I210" s="27">
        <f t="shared" si="96"/>
        <v>0.60699999999999998</v>
      </c>
      <c r="J210" s="27">
        <v>0</v>
      </c>
      <c r="K210" s="27">
        <v>0</v>
      </c>
      <c r="L210" s="27">
        <v>0.50583333333333336</v>
      </c>
      <c r="M210" s="27">
        <v>0.10116666666666663</v>
      </c>
      <c r="N210" s="28" t="str">
        <f t="shared" si="65"/>
        <v>нд</v>
      </c>
      <c r="O210" s="29" t="str">
        <f t="shared" si="98"/>
        <v>нд</v>
      </c>
      <c r="P210" s="28" t="str">
        <f t="shared" si="66"/>
        <v>нд</v>
      </c>
      <c r="Q210" s="30" t="str">
        <f t="shared" si="67"/>
        <v>нд</v>
      </c>
      <c r="R210" s="28" t="str">
        <f t="shared" si="68"/>
        <v>нд</v>
      </c>
      <c r="S210" s="30" t="str">
        <f t="shared" si="69"/>
        <v>нд</v>
      </c>
      <c r="T210" s="28" t="str">
        <f t="shared" si="70"/>
        <v>нд</v>
      </c>
      <c r="U210" s="30" t="str">
        <f t="shared" si="71"/>
        <v>нд</v>
      </c>
      <c r="V210" s="28" t="str">
        <f t="shared" si="72"/>
        <v>нд</v>
      </c>
      <c r="W210" s="30" t="str">
        <f t="shared" si="73"/>
        <v>нд</v>
      </c>
      <c r="X210" s="31" t="s">
        <v>533</v>
      </c>
      <c r="Y210" s="12"/>
    </row>
    <row r="211" spans="1:25" ht="27" customHeight="1" x14ac:dyDescent="0.25">
      <c r="A211" s="24" t="s">
        <v>129</v>
      </c>
      <c r="B211" s="25" t="s">
        <v>522</v>
      </c>
      <c r="C211" s="26" t="s">
        <v>523</v>
      </c>
      <c r="D211" s="27" t="str">
        <f t="shared" si="95"/>
        <v>нд</v>
      </c>
      <c r="E211" s="27" t="s">
        <v>25</v>
      </c>
      <c r="F211" s="27" t="s">
        <v>25</v>
      </c>
      <c r="G211" s="27" t="s">
        <v>25</v>
      </c>
      <c r="H211" s="27" t="s">
        <v>25</v>
      </c>
      <c r="I211" s="27">
        <f t="shared" si="96"/>
        <v>38.967292020000002</v>
      </c>
      <c r="J211" s="27">
        <v>0</v>
      </c>
      <c r="K211" s="27">
        <v>0</v>
      </c>
      <c r="L211" s="27">
        <v>32.472743350000002</v>
      </c>
      <c r="M211" s="27">
        <v>6.4945486699999995</v>
      </c>
      <c r="N211" s="28" t="str">
        <f t="shared" si="65"/>
        <v>нд</v>
      </c>
      <c r="O211" s="29" t="str">
        <f t="shared" si="98"/>
        <v>нд</v>
      </c>
      <c r="P211" s="28" t="str">
        <f t="shared" si="66"/>
        <v>нд</v>
      </c>
      <c r="Q211" s="30" t="str">
        <f t="shared" si="67"/>
        <v>нд</v>
      </c>
      <c r="R211" s="28" t="str">
        <f t="shared" si="68"/>
        <v>нд</v>
      </c>
      <c r="S211" s="30" t="str">
        <f t="shared" si="69"/>
        <v>нд</v>
      </c>
      <c r="T211" s="28" t="str">
        <f t="shared" si="70"/>
        <v>нд</v>
      </c>
      <c r="U211" s="30" t="str">
        <f t="shared" si="71"/>
        <v>нд</v>
      </c>
      <c r="V211" s="28" t="str">
        <f t="shared" si="72"/>
        <v>нд</v>
      </c>
      <c r="W211" s="30" t="str">
        <f t="shared" si="73"/>
        <v>нд</v>
      </c>
      <c r="X211" s="31" t="s">
        <v>534</v>
      </c>
      <c r="Y211" s="12"/>
    </row>
    <row r="212" spans="1:25" ht="27" customHeight="1" x14ac:dyDescent="0.25">
      <c r="A212" s="54" t="s">
        <v>131</v>
      </c>
      <c r="B212" s="49" t="s">
        <v>132</v>
      </c>
      <c r="C212" s="26" t="s">
        <v>24</v>
      </c>
      <c r="D212" s="27">
        <v>0</v>
      </c>
      <c r="E212" s="27">
        <v>0</v>
      </c>
      <c r="F212" s="27">
        <v>0</v>
      </c>
      <c r="G212" s="27">
        <v>0</v>
      </c>
      <c r="H212" s="27">
        <v>0</v>
      </c>
      <c r="I212" s="27">
        <v>0</v>
      </c>
      <c r="J212" s="27">
        <v>0</v>
      </c>
      <c r="K212" s="27">
        <v>0</v>
      </c>
      <c r="L212" s="27">
        <v>0</v>
      </c>
      <c r="M212" s="27">
        <v>0</v>
      </c>
      <c r="N212" s="27">
        <v>0</v>
      </c>
      <c r="O212" s="29" t="str">
        <f t="shared" si="98"/>
        <v>-</v>
      </c>
      <c r="P212" s="27">
        <v>0</v>
      </c>
      <c r="Q212" s="27">
        <v>0</v>
      </c>
      <c r="R212" s="27">
        <v>0</v>
      </c>
      <c r="S212" s="27">
        <v>0</v>
      </c>
      <c r="T212" s="27">
        <v>0</v>
      </c>
      <c r="U212" s="27">
        <v>0</v>
      </c>
      <c r="V212" s="27">
        <v>0</v>
      </c>
      <c r="W212" s="27">
        <v>0</v>
      </c>
      <c r="X212" s="31" t="s">
        <v>25</v>
      </c>
      <c r="Y212" s="12"/>
    </row>
    <row r="213" spans="1:25" ht="27" customHeight="1" x14ac:dyDescent="0.25">
      <c r="A213" s="54" t="s">
        <v>133</v>
      </c>
      <c r="B213" s="49" t="s">
        <v>134</v>
      </c>
      <c r="C213" s="26" t="s">
        <v>24</v>
      </c>
      <c r="D213" s="27">
        <v>0</v>
      </c>
      <c r="E213" s="27">
        <v>0</v>
      </c>
      <c r="F213" s="27">
        <v>0</v>
      </c>
      <c r="G213" s="27">
        <v>0</v>
      </c>
      <c r="H213" s="27">
        <v>0</v>
      </c>
      <c r="I213" s="27">
        <v>0</v>
      </c>
      <c r="J213" s="27">
        <v>0</v>
      </c>
      <c r="K213" s="27">
        <v>0</v>
      </c>
      <c r="L213" s="27">
        <v>0</v>
      </c>
      <c r="M213" s="27">
        <v>0</v>
      </c>
      <c r="N213" s="27">
        <v>0</v>
      </c>
      <c r="O213" s="29" t="str">
        <f t="shared" si="98"/>
        <v>-</v>
      </c>
      <c r="P213" s="27">
        <v>0</v>
      </c>
      <c r="Q213" s="27">
        <v>0</v>
      </c>
      <c r="R213" s="27">
        <v>0</v>
      </c>
      <c r="S213" s="27">
        <v>0</v>
      </c>
      <c r="T213" s="27">
        <v>0</v>
      </c>
      <c r="U213" s="27">
        <v>0</v>
      </c>
      <c r="V213" s="27">
        <v>0</v>
      </c>
      <c r="W213" s="27">
        <v>0</v>
      </c>
      <c r="X213" s="31" t="s">
        <v>25</v>
      </c>
      <c r="Y213" s="12"/>
    </row>
    <row r="214" spans="1:25" ht="27" customHeight="1" x14ac:dyDescent="0.25">
      <c r="A214" s="54" t="s">
        <v>135</v>
      </c>
      <c r="B214" s="49" t="s">
        <v>136</v>
      </c>
      <c r="C214" s="26" t="s">
        <v>24</v>
      </c>
      <c r="D214" s="27">
        <v>0</v>
      </c>
      <c r="E214" s="27">
        <v>0</v>
      </c>
      <c r="F214" s="27">
        <v>0</v>
      </c>
      <c r="G214" s="27">
        <v>0</v>
      </c>
      <c r="H214" s="27">
        <v>0</v>
      </c>
      <c r="I214" s="27">
        <v>0</v>
      </c>
      <c r="J214" s="27">
        <v>0</v>
      </c>
      <c r="K214" s="27">
        <v>0</v>
      </c>
      <c r="L214" s="27">
        <v>0</v>
      </c>
      <c r="M214" s="27">
        <v>0</v>
      </c>
      <c r="N214" s="27">
        <v>0</v>
      </c>
      <c r="O214" s="29" t="str">
        <f t="shared" si="98"/>
        <v>-</v>
      </c>
      <c r="P214" s="27">
        <v>0</v>
      </c>
      <c r="Q214" s="27">
        <v>0</v>
      </c>
      <c r="R214" s="27">
        <v>0</v>
      </c>
      <c r="S214" s="27">
        <v>0</v>
      </c>
      <c r="T214" s="27">
        <v>0</v>
      </c>
      <c r="U214" s="27">
        <v>0</v>
      </c>
      <c r="V214" s="27">
        <v>0</v>
      </c>
      <c r="W214" s="27">
        <v>0</v>
      </c>
      <c r="X214" s="31" t="s">
        <v>25</v>
      </c>
      <c r="Y214" s="12"/>
    </row>
    <row r="215" spans="1:25" ht="27" customHeight="1" x14ac:dyDescent="0.25">
      <c r="A215" s="54" t="s">
        <v>137</v>
      </c>
      <c r="B215" s="49" t="s">
        <v>89</v>
      </c>
      <c r="C215" s="26" t="s">
        <v>24</v>
      </c>
      <c r="D215" s="27">
        <v>0</v>
      </c>
      <c r="E215" s="27">
        <v>0</v>
      </c>
      <c r="F215" s="27">
        <v>0</v>
      </c>
      <c r="G215" s="27">
        <v>0</v>
      </c>
      <c r="H215" s="27">
        <v>0</v>
      </c>
      <c r="I215" s="27">
        <v>0</v>
      </c>
      <c r="J215" s="27">
        <v>0</v>
      </c>
      <c r="K215" s="27">
        <v>0</v>
      </c>
      <c r="L215" s="27">
        <v>0</v>
      </c>
      <c r="M215" s="27">
        <v>0</v>
      </c>
      <c r="N215" s="27">
        <v>0</v>
      </c>
      <c r="O215" s="29" t="str">
        <f t="shared" si="98"/>
        <v>-</v>
      </c>
      <c r="P215" s="27">
        <v>0</v>
      </c>
      <c r="Q215" s="27">
        <v>0</v>
      </c>
      <c r="R215" s="27">
        <v>0</v>
      </c>
      <c r="S215" s="27">
        <v>0</v>
      </c>
      <c r="T215" s="27">
        <v>0</v>
      </c>
      <c r="U215" s="27">
        <v>0</v>
      </c>
      <c r="V215" s="27">
        <v>0</v>
      </c>
      <c r="W215" s="27">
        <v>0</v>
      </c>
      <c r="X215" s="31" t="s">
        <v>25</v>
      </c>
      <c r="Y215" s="12"/>
    </row>
    <row r="216" spans="1:25" ht="27" customHeight="1" x14ac:dyDescent="0.25">
      <c r="A216" s="54" t="s">
        <v>138</v>
      </c>
      <c r="B216" s="49" t="s">
        <v>89</v>
      </c>
      <c r="C216" s="26" t="s">
        <v>24</v>
      </c>
      <c r="D216" s="27">
        <v>0</v>
      </c>
      <c r="E216" s="27">
        <v>0</v>
      </c>
      <c r="F216" s="27">
        <v>0</v>
      </c>
      <c r="G216" s="27">
        <v>0</v>
      </c>
      <c r="H216" s="27">
        <v>0</v>
      </c>
      <c r="I216" s="27">
        <v>0</v>
      </c>
      <c r="J216" s="27">
        <v>0</v>
      </c>
      <c r="K216" s="27">
        <v>0</v>
      </c>
      <c r="L216" s="27">
        <v>0</v>
      </c>
      <c r="M216" s="27">
        <v>0</v>
      </c>
      <c r="N216" s="27">
        <v>0</v>
      </c>
      <c r="O216" s="29" t="str">
        <f t="shared" si="98"/>
        <v>-</v>
      </c>
      <c r="P216" s="27">
        <v>0</v>
      </c>
      <c r="Q216" s="27">
        <v>0</v>
      </c>
      <c r="R216" s="27">
        <v>0</v>
      </c>
      <c r="S216" s="27">
        <v>0</v>
      </c>
      <c r="T216" s="27">
        <v>0</v>
      </c>
      <c r="U216" s="27">
        <v>0</v>
      </c>
      <c r="V216" s="27">
        <v>0</v>
      </c>
      <c r="W216" s="27">
        <v>0</v>
      </c>
      <c r="X216" s="31" t="s">
        <v>25</v>
      </c>
      <c r="Y216" s="12"/>
    </row>
    <row r="217" spans="1:25" ht="27" customHeight="1" x14ac:dyDescent="0.25">
      <c r="A217" s="54" t="s">
        <v>139</v>
      </c>
      <c r="B217" s="49" t="s">
        <v>140</v>
      </c>
      <c r="C217" s="26" t="s">
        <v>24</v>
      </c>
      <c r="D217" s="27">
        <v>0</v>
      </c>
      <c r="E217" s="27">
        <v>0</v>
      </c>
      <c r="F217" s="27">
        <v>0</v>
      </c>
      <c r="G217" s="27">
        <v>0</v>
      </c>
      <c r="H217" s="27">
        <v>0</v>
      </c>
      <c r="I217" s="27">
        <v>0</v>
      </c>
      <c r="J217" s="27">
        <v>0</v>
      </c>
      <c r="K217" s="27">
        <v>0</v>
      </c>
      <c r="L217" s="27">
        <v>0</v>
      </c>
      <c r="M217" s="27">
        <v>0</v>
      </c>
      <c r="N217" s="27">
        <v>0</v>
      </c>
      <c r="O217" s="29" t="str">
        <f t="shared" si="98"/>
        <v>-</v>
      </c>
      <c r="P217" s="27">
        <v>0</v>
      </c>
      <c r="Q217" s="27">
        <v>0</v>
      </c>
      <c r="R217" s="27">
        <v>0</v>
      </c>
      <c r="S217" s="27">
        <v>0</v>
      </c>
      <c r="T217" s="27">
        <v>0</v>
      </c>
      <c r="U217" s="27">
        <v>0</v>
      </c>
      <c r="V217" s="27">
        <v>0</v>
      </c>
      <c r="W217" s="27">
        <v>0</v>
      </c>
      <c r="X217" s="31" t="s">
        <v>25</v>
      </c>
      <c r="Y217" s="12"/>
    </row>
    <row r="218" spans="1:25" ht="27" customHeight="1" x14ac:dyDescent="0.25">
      <c r="A218" s="54" t="s">
        <v>141</v>
      </c>
      <c r="B218" s="49" t="s">
        <v>142</v>
      </c>
      <c r="C218" s="26" t="s">
        <v>24</v>
      </c>
      <c r="D218" s="27">
        <v>0</v>
      </c>
      <c r="E218" s="27">
        <v>0</v>
      </c>
      <c r="F218" s="27">
        <v>0</v>
      </c>
      <c r="G218" s="27">
        <v>0</v>
      </c>
      <c r="H218" s="27">
        <v>0</v>
      </c>
      <c r="I218" s="27">
        <v>0</v>
      </c>
      <c r="J218" s="27">
        <v>0</v>
      </c>
      <c r="K218" s="27">
        <v>0</v>
      </c>
      <c r="L218" s="27">
        <v>0</v>
      </c>
      <c r="M218" s="27">
        <v>0</v>
      </c>
      <c r="N218" s="27">
        <v>0</v>
      </c>
      <c r="O218" s="29" t="str">
        <f t="shared" si="98"/>
        <v>-</v>
      </c>
      <c r="P218" s="27">
        <v>0</v>
      </c>
      <c r="Q218" s="27">
        <v>0</v>
      </c>
      <c r="R218" s="27">
        <v>0</v>
      </c>
      <c r="S218" s="27">
        <v>0</v>
      </c>
      <c r="T218" s="27">
        <v>0</v>
      </c>
      <c r="U218" s="27">
        <v>0</v>
      </c>
      <c r="V218" s="27">
        <v>0</v>
      </c>
      <c r="W218" s="27">
        <v>0</v>
      </c>
      <c r="X218" s="31" t="s">
        <v>25</v>
      </c>
      <c r="Y218" s="12"/>
    </row>
    <row r="219" spans="1:25" ht="27" customHeight="1" x14ac:dyDescent="0.25">
      <c r="A219" s="54" t="s">
        <v>143</v>
      </c>
      <c r="B219" s="49" t="s">
        <v>89</v>
      </c>
      <c r="C219" s="26" t="s">
        <v>24</v>
      </c>
      <c r="D219" s="27">
        <v>0</v>
      </c>
      <c r="E219" s="27">
        <v>0</v>
      </c>
      <c r="F219" s="27">
        <v>0</v>
      </c>
      <c r="G219" s="27">
        <v>0</v>
      </c>
      <c r="H219" s="27">
        <v>0</v>
      </c>
      <c r="I219" s="27">
        <v>0</v>
      </c>
      <c r="J219" s="27">
        <v>0</v>
      </c>
      <c r="K219" s="27">
        <v>0</v>
      </c>
      <c r="L219" s="27">
        <v>0</v>
      </c>
      <c r="M219" s="27">
        <v>0</v>
      </c>
      <c r="N219" s="27">
        <v>0</v>
      </c>
      <c r="O219" s="29" t="str">
        <f t="shared" si="98"/>
        <v>-</v>
      </c>
      <c r="P219" s="27">
        <v>0</v>
      </c>
      <c r="Q219" s="27">
        <v>0</v>
      </c>
      <c r="R219" s="27">
        <v>0</v>
      </c>
      <c r="S219" s="27">
        <v>0</v>
      </c>
      <c r="T219" s="27">
        <v>0</v>
      </c>
      <c r="U219" s="27">
        <v>0</v>
      </c>
      <c r="V219" s="27">
        <v>0</v>
      </c>
      <c r="W219" s="27">
        <v>0</v>
      </c>
      <c r="X219" s="31" t="s">
        <v>25</v>
      </c>
      <c r="Y219" s="12"/>
    </row>
    <row r="220" spans="1:25" ht="27" customHeight="1" x14ac:dyDescent="0.25">
      <c r="A220" s="54" t="s">
        <v>144</v>
      </c>
      <c r="B220" s="49" t="s">
        <v>145</v>
      </c>
      <c r="C220" s="26" t="s">
        <v>24</v>
      </c>
      <c r="D220" s="27">
        <v>0</v>
      </c>
      <c r="E220" s="27">
        <v>0</v>
      </c>
      <c r="F220" s="27">
        <v>0</v>
      </c>
      <c r="G220" s="27">
        <v>0</v>
      </c>
      <c r="H220" s="27">
        <v>0</v>
      </c>
      <c r="I220" s="27">
        <v>0</v>
      </c>
      <c r="J220" s="27">
        <v>0</v>
      </c>
      <c r="K220" s="27">
        <v>0</v>
      </c>
      <c r="L220" s="27">
        <v>0</v>
      </c>
      <c r="M220" s="27">
        <v>0</v>
      </c>
      <c r="N220" s="27">
        <v>0</v>
      </c>
      <c r="O220" s="29" t="str">
        <f t="shared" si="98"/>
        <v>-</v>
      </c>
      <c r="P220" s="27">
        <v>0</v>
      </c>
      <c r="Q220" s="27">
        <v>0</v>
      </c>
      <c r="R220" s="27">
        <v>0</v>
      </c>
      <c r="S220" s="27">
        <v>0</v>
      </c>
      <c r="T220" s="27">
        <v>0</v>
      </c>
      <c r="U220" s="27">
        <v>0</v>
      </c>
      <c r="V220" s="27">
        <v>0</v>
      </c>
      <c r="W220" s="27">
        <v>0</v>
      </c>
      <c r="X220" s="31" t="s">
        <v>25</v>
      </c>
      <c r="Y220" s="12"/>
    </row>
    <row r="221" spans="1:25" ht="27" customHeight="1" x14ac:dyDescent="0.25">
      <c r="A221" s="54" t="s">
        <v>146</v>
      </c>
      <c r="B221" s="49" t="s">
        <v>147</v>
      </c>
      <c r="C221" s="26" t="s">
        <v>24</v>
      </c>
      <c r="D221" s="27">
        <v>0</v>
      </c>
      <c r="E221" s="27">
        <v>0</v>
      </c>
      <c r="F221" s="27">
        <v>0</v>
      </c>
      <c r="G221" s="27">
        <v>0</v>
      </c>
      <c r="H221" s="27">
        <v>0</v>
      </c>
      <c r="I221" s="27">
        <v>0</v>
      </c>
      <c r="J221" s="27">
        <v>0</v>
      </c>
      <c r="K221" s="27">
        <v>0</v>
      </c>
      <c r="L221" s="27">
        <v>0</v>
      </c>
      <c r="M221" s="27">
        <v>0</v>
      </c>
      <c r="N221" s="27">
        <v>0</v>
      </c>
      <c r="O221" s="29" t="str">
        <f t="shared" si="98"/>
        <v>-</v>
      </c>
      <c r="P221" s="27">
        <v>0</v>
      </c>
      <c r="Q221" s="27">
        <v>0</v>
      </c>
      <c r="R221" s="27">
        <v>0</v>
      </c>
      <c r="S221" s="27">
        <v>0</v>
      </c>
      <c r="T221" s="27">
        <v>0</v>
      </c>
      <c r="U221" s="27">
        <v>0</v>
      </c>
      <c r="V221" s="27">
        <v>0</v>
      </c>
      <c r="W221" s="27">
        <v>0</v>
      </c>
      <c r="X221" s="31" t="s">
        <v>25</v>
      </c>
      <c r="Y221" s="12"/>
    </row>
    <row r="222" spans="1:25" ht="27" customHeight="1" x14ac:dyDescent="0.25">
      <c r="A222" s="54" t="s">
        <v>148</v>
      </c>
      <c r="B222" s="49" t="s">
        <v>149</v>
      </c>
      <c r="C222" s="26" t="s">
        <v>24</v>
      </c>
      <c r="D222" s="27">
        <v>0</v>
      </c>
      <c r="E222" s="27">
        <v>0</v>
      </c>
      <c r="F222" s="27">
        <v>0</v>
      </c>
      <c r="G222" s="27">
        <v>0</v>
      </c>
      <c r="H222" s="27">
        <v>0</v>
      </c>
      <c r="I222" s="27">
        <v>0</v>
      </c>
      <c r="J222" s="27">
        <v>0</v>
      </c>
      <c r="K222" s="27">
        <v>0</v>
      </c>
      <c r="L222" s="27">
        <v>0</v>
      </c>
      <c r="M222" s="27">
        <v>0</v>
      </c>
      <c r="N222" s="27">
        <v>0</v>
      </c>
      <c r="O222" s="29" t="str">
        <f t="shared" si="98"/>
        <v>-</v>
      </c>
      <c r="P222" s="27">
        <v>0</v>
      </c>
      <c r="Q222" s="27">
        <v>0</v>
      </c>
      <c r="R222" s="27">
        <v>0</v>
      </c>
      <c r="S222" s="27">
        <v>0</v>
      </c>
      <c r="T222" s="27">
        <v>0</v>
      </c>
      <c r="U222" s="27">
        <v>0</v>
      </c>
      <c r="V222" s="27">
        <v>0</v>
      </c>
      <c r="W222" s="27">
        <v>0</v>
      </c>
      <c r="X222" s="31" t="s">
        <v>25</v>
      </c>
      <c r="Y222" s="12"/>
    </row>
    <row r="223" spans="1:25" ht="27" customHeight="1" x14ac:dyDescent="0.25">
      <c r="A223" s="54" t="s">
        <v>150</v>
      </c>
      <c r="B223" s="49" t="s">
        <v>151</v>
      </c>
      <c r="C223" s="26" t="s">
        <v>24</v>
      </c>
      <c r="D223" s="27">
        <v>0</v>
      </c>
      <c r="E223" s="27">
        <v>0</v>
      </c>
      <c r="F223" s="27">
        <v>0</v>
      </c>
      <c r="G223" s="27">
        <v>0</v>
      </c>
      <c r="H223" s="27">
        <v>0</v>
      </c>
      <c r="I223" s="27">
        <v>0</v>
      </c>
      <c r="J223" s="27">
        <v>0</v>
      </c>
      <c r="K223" s="27">
        <v>0</v>
      </c>
      <c r="L223" s="27">
        <v>0</v>
      </c>
      <c r="M223" s="27">
        <v>0</v>
      </c>
      <c r="N223" s="27">
        <v>0</v>
      </c>
      <c r="O223" s="29" t="str">
        <f t="shared" si="98"/>
        <v>-</v>
      </c>
      <c r="P223" s="27">
        <v>0</v>
      </c>
      <c r="Q223" s="27">
        <v>0</v>
      </c>
      <c r="R223" s="27">
        <v>0</v>
      </c>
      <c r="S223" s="27">
        <v>0</v>
      </c>
      <c r="T223" s="27">
        <v>0</v>
      </c>
      <c r="U223" s="27">
        <v>0</v>
      </c>
      <c r="V223" s="27">
        <v>0</v>
      </c>
      <c r="W223" s="27">
        <v>0</v>
      </c>
      <c r="X223" s="31" t="s">
        <v>25</v>
      </c>
      <c r="Y223" s="12"/>
    </row>
    <row r="224" spans="1:25" ht="27" customHeight="1" x14ac:dyDescent="0.25">
      <c r="A224" s="54" t="s">
        <v>152</v>
      </c>
      <c r="B224" s="49" t="s">
        <v>153</v>
      </c>
      <c r="C224" s="26" t="s">
        <v>24</v>
      </c>
      <c r="D224" s="27">
        <v>0</v>
      </c>
      <c r="E224" s="27">
        <v>0</v>
      </c>
      <c r="F224" s="27">
        <v>0</v>
      </c>
      <c r="G224" s="27">
        <v>0</v>
      </c>
      <c r="H224" s="27">
        <v>0</v>
      </c>
      <c r="I224" s="27">
        <v>0</v>
      </c>
      <c r="J224" s="27">
        <v>0</v>
      </c>
      <c r="K224" s="27">
        <v>0</v>
      </c>
      <c r="L224" s="27">
        <v>0</v>
      </c>
      <c r="M224" s="27">
        <v>0</v>
      </c>
      <c r="N224" s="27">
        <v>0</v>
      </c>
      <c r="O224" s="29" t="str">
        <f t="shared" si="98"/>
        <v>-</v>
      </c>
      <c r="P224" s="27">
        <v>0</v>
      </c>
      <c r="Q224" s="27">
        <v>0</v>
      </c>
      <c r="R224" s="27">
        <v>0</v>
      </c>
      <c r="S224" s="27">
        <v>0</v>
      </c>
      <c r="T224" s="27">
        <v>0</v>
      </c>
      <c r="U224" s="27">
        <v>0</v>
      </c>
      <c r="V224" s="27">
        <v>0</v>
      </c>
      <c r="W224" s="27">
        <v>0</v>
      </c>
      <c r="X224" s="31" t="s">
        <v>25</v>
      </c>
      <c r="Y224" s="12"/>
    </row>
    <row r="225" spans="1:25" ht="27" customHeight="1" x14ac:dyDescent="0.25">
      <c r="A225" s="54" t="s">
        <v>154</v>
      </c>
      <c r="B225" s="49" t="s">
        <v>155</v>
      </c>
      <c r="C225" s="26" t="s">
        <v>24</v>
      </c>
      <c r="D225" s="27">
        <v>0</v>
      </c>
      <c r="E225" s="27">
        <v>0</v>
      </c>
      <c r="F225" s="27">
        <v>0</v>
      </c>
      <c r="G225" s="27">
        <v>0</v>
      </c>
      <c r="H225" s="27">
        <v>0</v>
      </c>
      <c r="I225" s="27">
        <v>0</v>
      </c>
      <c r="J225" s="27">
        <v>0</v>
      </c>
      <c r="K225" s="27">
        <v>0</v>
      </c>
      <c r="L225" s="27">
        <v>0</v>
      </c>
      <c r="M225" s="27">
        <v>0</v>
      </c>
      <c r="N225" s="27">
        <v>0</v>
      </c>
      <c r="O225" s="29" t="str">
        <f t="shared" si="98"/>
        <v>-</v>
      </c>
      <c r="P225" s="27">
        <v>0</v>
      </c>
      <c r="Q225" s="27">
        <v>0</v>
      </c>
      <c r="R225" s="27">
        <v>0</v>
      </c>
      <c r="S225" s="27">
        <v>0</v>
      </c>
      <c r="T225" s="27">
        <v>0</v>
      </c>
      <c r="U225" s="27">
        <v>0</v>
      </c>
      <c r="V225" s="27">
        <v>0</v>
      </c>
      <c r="W225" s="27">
        <v>0</v>
      </c>
      <c r="X225" s="31" t="s">
        <v>25</v>
      </c>
      <c r="Y225" s="12"/>
    </row>
    <row r="226" spans="1:25" ht="27" customHeight="1" x14ac:dyDescent="0.25">
      <c r="A226" s="54" t="s">
        <v>156</v>
      </c>
      <c r="B226" s="49" t="s">
        <v>157</v>
      </c>
      <c r="C226" s="26" t="s">
        <v>24</v>
      </c>
      <c r="D226" s="27">
        <v>0</v>
      </c>
      <c r="E226" s="27">
        <v>0</v>
      </c>
      <c r="F226" s="27">
        <v>0</v>
      </c>
      <c r="G226" s="27">
        <v>0</v>
      </c>
      <c r="H226" s="27">
        <v>0</v>
      </c>
      <c r="I226" s="27">
        <v>0</v>
      </c>
      <c r="J226" s="27">
        <v>0</v>
      </c>
      <c r="K226" s="27">
        <v>0</v>
      </c>
      <c r="L226" s="27">
        <v>0</v>
      </c>
      <c r="M226" s="27">
        <v>0</v>
      </c>
      <c r="N226" s="27">
        <v>0</v>
      </c>
      <c r="O226" s="29" t="str">
        <f t="shared" si="98"/>
        <v>-</v>
      </c>
      <c r="P226" s="27">
        <v>0</v>
      </c>
      <c r="Q226" s="27">
        <v>0</v>
      </c>
      <c r="R226" s="27">
        <v>0</v>
      </c>
      <c r="S226" s="27">
        <v>0</v>
      </c>
      <c r="T226" s="27">
        <v>0</v>
      </c>
      <c r="U226" s="27">
        <v>0</v>
      </c>
      <c r="V226" s="27">
        <v>0</v>
      </c>
      <c r="W226" s="27">
        <v>0</v>
      </c>
      <c r="X226" s="31" t="s">
        <v>25</v>
      </c>
      <c r="Y226" s="12"/>
    </row>
    <row r="227" spans="1:25" ht="27" customHeight="1" x14ac:dyDescent="0.25">
      <c r="A227" s="54" t="s">
        <v>158</v>
      </c>
      <c r="B227" s="49" t="s">
        <v>159</v>
      </c>
      <c r="C227" s="26" t="s">
        <v>24</v>
      </c>
      <c r="D227" s="27">
        <v>0</v>
      </c>
      <c r="E227" s="27">
        <v>0</v>
      </c>
      <c r="F227" s="27">
        <v>0</v>
      </c>
      <c r="G227" s="27">
        <v>0</v>
      </c>
      <c r="H227" s="27">
        <v>0</v>
      </c>
      <c r="I227" s="27">
        <v>0</v>
      </c>
      <c r="J227" s="27">
        <v>0</v>
      </c>
      <c r="K227" s="27">
        <v>0</v>
      </c>
      <c r="L227" s="27">
        <v>0</v>
      </c>
      <c r="M227" s="27">
        <v>0</v>
      </c>
      <c r="N227" s="27">
        <v>0</v>
      </c>
      <c r="O227" s="29" t="str">
        <f t="shared" si="98"/>
        <v>-</v>
      </c>
      <c r="P227" s="27">
        <v>0</v>
      </c>
      <c r="Q227" s="27">
        <v>0</v>
      </c>
      <c r="R227" s="27">
        <v>0</v>
      </c>
      <c r="S227" s="27">
        <v>0</v>
      </c>
      <c r="T227" s="27">
        <v>0</v>
      </c>
      <c r="U227" s="27">
        <v>0</v>
      </c>
      <c r="V227" s="27">
        <v>0</v>
      </c>
      <c r="W227" s="27">
        <v>0</v>
      </c>
      <c r="X227" s="31" t="s">
        <v>25</v>
      </c>
      <c r="Y227" s="12"/>
    </row>
    <row r="228" spans="1:25" ht="27" customHeight="1" x14ac:dyDescent="0.25">
      <c r="A228" s="54" t="s">
        <v>160</v>
      </c>
      <c r="B228" s="49" t="s">
        <v>161</v>
      </c>
      <c r="C228" s="26" t="s">
        <v>24</v>
      </c>
      <c r="D228" s="27">
        <v>0</v>
      </c>
      <c r="E228" s="27">
        <v>0</v>
      </c>
      <c r="F228" s="27">
        <v>0</v>
      </c>
      <c r="G228" s="27">
        <v>0</v>
      </c>
      <c r="H228" s="27">
        <v>0</v>
      </c>
      <c r="I228" s="27">
        <v>0</v>
      </c>
      <c r="J228" s="27">
        <v>0</v>
      </c>
      <c r="K228" s="27">
        <v>0</v>
      </c>
      <c r="L228" s="27">
        <v>0</v>
      </c>
      <c r="M228" s="27">
        <v>0</v>
      </c>
      <c r="N228" s="27">
        <v>0</v>
      </c>
      <c r="O228" s="29" t="str">
        <f t="shared" si="98"/>
        <v>-</v>
      </c>
      <c r="P228" s="27">
        <v>0</v>
      </c>
      <c r="Q228" s="27">
        <v>0</v>
      </c>
      <c r="R228" s="27">
        <v>0</v>
      </c>
      <c r="S228" s="27">
        <v>0</v>
      </c>
      <c r="T228" s="27">
        <v>0</v>
      </c>
      <c r="U228" s="27">
        <v>0</v>
      </c>
      <c r="V228" s="27">
        <v>0</v>
      </c>
      <c r="W228" s="27">
        <v>0</v>
      </c>
      <c r="X228" s="31" t="s">
        <v>25</v>
      </c>
      <c r="Y228" s="12"/>
    </row>
    <row r="229" spans="1:25" ht="27" customHeight="1" x14ac:dyDescent="0.25">
      <c r="A229" s="54" t="s">
        <v>162</v>
      </c>
      <c r="B229" s="49" t="s">
        <v>163</v>
      </c>
      <c r="C229" s="26" t="s">
        <v>24</v>
      </c>
      <c r="D229" s="27">
        <v>0</v>
      </c>
      <c r="E229" s="27">
        <v>0</v>
      </c>
      <c r="F229" s="27">
        <v>0</v>
      </c>
      <c r="G229" s="27">
        <v>0</v>
      </c>
      <c r="H229" s="27">
        <v>0</v>
      </c>
      <c r="I229" s="27">
        <v>0</v>
      </c>
      <c r="J229" s="27">
        <v>0</v>
      </c>
      <c r="K229" s="27">
        <v>0</v>
      </c>
      <c r="L229" s="27">
        <v>0</v>
      </c>
      <c r="M229" s="27">
        <v>0</v>
      </c>
      <c r="N229" s="27">
        <v>0</v>
      </c>
      <c r="O229" s="29" t="str">
        <f t="shared" si="98"/>
        <v>-</v>
      </c>
      <c r="P229" s="27">
        <v>0</v>
      </c>
      <c r="Q229" s="27">
        <v>0</v>
      </c>
      <c r="R229" s="27">
        <v>0</v>
      </c>
      <c r="S229" s="27">
        <v>0</v>
      </c>
      <c r="T229" s="27">
        <v>0</v>
      </c>
      <c r="U229" s="27">
        <v>0</v>
      </c>
      <c r="V229" s="27">
        <v>0</v>
      </c>
      <c r="W229" s="27">
        <v>0</v>
      </c>
      <c r="X229" s="31" t="s">
        <v>25</v>
      </c>
      <c r="Y229" s="12"/>
    </row>
    <row r="230" spans="1:25" ht="27" customHeight="1" x14ac:dyDescent="0.25">
      <c r="A230" s="54" t="s">
        <v>164</v>
      </c>
      <c r="B230" s="49" t="s">
        <v>165</v>
      </c>
      <c r="C230" s="26" t="s">
        <v>24</v>
      </c>
      <c r="D230" s="27">
        <v>0</v>
      </c>
      <c r="E230" s="27">
        <v>0</v>
      </c>
      <c r="F230" s="27">
        <v>0</v>
      </c>
      <c r="G230" s="27">
        <v>0</v>
      </c>
      <c r="H230" s="27">
        <v>0</v>
      </c>
      <c r="I230" s="27">
        <v>0</v>
      </c>
      <c r="J230" s="27">
        <v>0</v>
      </c>
      <c r="K230" s="27">
        <v>0</v>
      </c>
      <c r="L230" s="27">
        <v>0</v>
      </c>
      <c r="M230" s="27">
        <v>0</v>
      </c>
      <c r="N230" s="27">
        <v>0</v>
      </c>
      <c r="O230" s="29" t="str">
        <f t="shared" si="98"/>
        <v>-</v>
      </c>
      <c r="P230" s="27">
        <v>0</v>
      </c>
      <c r="Q230" s="27">
        <v>0</v>
      </c>
      <c r="R230" s="27">
        <v>0</v>
      </c>
      <c r="S230" s="27">
        <v>0</v>
      </c>
      <c r="T230" s="27">
        <v>0</v>
      </c>
      <c r="U230" s="27">
        <v>0</v>
      </c>
      <c r="V230" s="27">
        <v>0</v>
      </c>
      <c r="W230" s="27">
        <v>0</v>
      </c>
      <c r="X230" s="31" t="s">
        <v>25</v>
      </c>
      <c r="Y230" s="12"/>
    </row>
    <row r="231" spans="1:25" ht="27" customHeight="1" x14ac:dyDescent="0.25">
      <c r="A231" s="54" t="s">
        <v>166</v>
      </c>
      <c r="B231" s="49" t="s">
        <v>116</v>
      </c>
      <c r="C231" s="26" t="s">
        <v>24</v>
      </c>
      <c r="D231" s="27">
        <v>0</v>
      </c>
      <c r="E231" s="27">
        <v>0</v>
      </c>
      <c r="F231" s="27">
        <v>0</v>
      </c>
      <c r="G231" s="27">
        <v>0</v>
      </c>
      <c r="H231" s="27">
        <v>0</v>
      </c>
      <c r="I231" s="27">
        <v>0</v>
      </c>
      <c r="J231" s="27">
        <v>0</v>
      </c>
      <c r="K231" s="27">
        <v>0</v>
      </c>
      <c r="L231" s="27">
        <v>0</v>
      </c>
      <c r="M231" s="27">
        <v>0</v>
      </c>
      <c r="N231" s="27">
        <v>0</v>
      </c>
      <c r="O231" s="29" t="str">
        <f t="shared" si="98"/>
        <v>-</v>
      </c>
      <c r="P231" s="27">
        <v>0</v>
      </c>
      <c r="Q231" s="27">
        <v>0</v>
      </c>
      <c r="R231" s="27">
        <v>0</v>
      </c>
      <c r="S231" s="27">
        <v>0</v>
      </c>
      <c r="T231" s="27">
        <v>0</v>
      </c>
      <c r="U231" s="27">
        <v>0</v>
      </c>
      <c r="V231" s="27">
        <v>0</v>
      </c>
      <c r="W231" s="27">
        <v>0</v>
      </c>
      <c r="X231" s="31" t="s">
        <v>25</v>
      </c>
      <c r="Y231" s="12"/>
    </row>
    <row r="232" spans="1:25" ht="27" customHeight="1" x14ac:dyDescent="0.25">
      <c r="A232" s="54" t="s">
        <v>167</v>
      </c>
      <c r="B232" s="49" t="s">
        <v>168</v>
      </c>
      <c r="C232" s="26" t="s">
        <v>24</v>
      </c>
      <c r="D232" s="27">
        <v>0</v>
      </c>
      <c r="E232" s="27">
        <v>0</v>
      </c>
      <c r="F232" s="27">
        <v>0</v>
      </c>
      <c r="G232" s="27">
        <v>0</v>
      </c>
      <c r="H232" s="27">
        <v>0</v>
      </c>
      <c r="I232" s="27">
        <v>0</v>
      </c>
      <c r="J232" s="27">
        <v>0</v>
      </c>
      <c r="K232" s="27">
        <v>0</v>
      </c>
      <c r="L232" s="27">
        <v>0</v>
      </c>
      <c r="M232" s="27">
        <v>0</v>
      </c>
      <c r="N232" s="27">
        <v>0</v>
      </c>
      <c r="O232" s="29" t="str">
        <f t="shared" si="98"/>
        <v>-</v>
      </c>
      <c r="P232" s="27">
        <v>0</v>
      </c>
      <c r="Q232" s="27">
        <v>0</v>
      </c>
      <c r="R232" s="27">
        <v>0</v>
      </c>
      <c r="S232" s="27">
        <v>0</v>
      </c>
      <c r="T232" s="27">
        <v>0</v>
      </c>
      <c r="U232" s="27">
        <v>0</v>
      </c>
      <c r="V232" s="27">
        <v>0</v>
      </c>
      <c r="W232" s="27">
        <v>0</v>
      </c>
      <c r="X232" s="31" t="s">
        <v>25</v>
      </c>
      <c r="Y232" s="12"/>
    </row>
    <row r="233" spans="1:25" ht="27" customHeight="1" x14ac:dyDescent="0.25">
      <c r="A233" s="54" t="s">
        <v>169</v>
      </c>
      <c r="B233" s="49" t="s">
        <v>170</v>
      </c>
      <c r="C233" s="26" t="s">
        <v>24</v>
      </c>
      <c r="D233" s="27">
        <v>0</v>
      </c>
      <c r="E233" s="27">
        <v>0</v>
      </c>
      <c r="F233" s="27">
        <v>0</v>
      </c>
      <c r="G233" s="27">
        <v>0</v>
      </c>
      <c r="H233" s="27">
        <v>0</v>
      </c>
      <c r="I233" s="27">
        <v>0</v>
      </c>
      <c r="J233" s="27">
        <v>0</v>
      </c>
      <c r="K233" s="27">
        <v>0</v>
      </c>
      <c r="L233" s="27">
        <v>0</v>
      </c>
      <c r="M233" s="27">
        <v>0</v>
      </c>
      <c r="N233" s="27">
        <v>0</v>
      </c>
      <c r="O233" s="29" t="str">
        <f t="shared" si="98"/>
        <v>-</v>
      </c>
      <c r="P233" s="27">
        <v>0</v>
      </c>
      <c r="Q233" s="27">
        <v>0</v>
      </c>
      <c r="R233" s="27">
        <v>0</v>
      </c>
      <c r="S233" s="27">
        <v>0</v>
      </c>
      <c r="T233" s="27">
        <v>0</v>
      </c>
      <c r="U233" s="27">
        <v>0</v>
      </c>
      <c r="V233" s="27">
        <v>0</v>
      </c>
      <c r="W233" s="27">
        <v>0</v>
      </c>
      <c r="X233" s="31" t="s">
        <v>25</v>
      </c>
      <c r="Y233" s="12"/>
    </row>
    <row r="234" spans="1:25" ht="27" customHeight="1" x14ac:dyDescent="0.25">
      <c r="A234" s="54" t="s">
        <v>171</v>
      </c>
      <c r="B234" s="49" t="s">
        <v>172</v>
      </c>
      <c r="C234" s="26" t="s">
        <v>24</v>
      </c>
      <c r="D234" s="27">
        <v>0</v>
      </c>
      <c r="E234" s="27">
        <v>0</v>
      </c>
      <c r="F234" s="27">
        <v>0</v>
      </c>
      <c r="G234" s="27">
        <v>0</v>
      </c>
      <c r="H234" s="27">
        <v>0</v>
      </c>
      <c r="I234" s="27">
        <v>0</v>
      </c>
      <c r="J234" s="27">
        <v>0</v>
      </c>
      <c r="K234" s="27">
        <v>0</v>
      </c>
      <c r="L234" s="27">
        <v>0</v>
      </c>
      <c r="M234" s="27">
        <v>0</v>
      </c>
      <c r="N234" s="27">
        <v>0</v>
      </c>
      <c r="O234" s="29" t="str">
        <f t="shared" si="98"/>
        <v>-</v>
      </c>
      <c r="P234" s="27">
        <v>0</v>
      </c>
      <c r="Q234" s="27">
        <v>0</v>
      </c>
      <c r="R234" s="27">
        <v>0</v>
      </c>
      <c r="S234" s="27">
        <v>0</v>
      </c>
      <c r="T234" s="27">
        <v>0</v>
      </c>
      <c r="U234" s="27">
        <v>0</v>
      </c>
      <c r="V234" s="27">
        <v>0</v>
      </c>
      <c r="W234" s="27">
        <v>0</v>
      </c>
      <c r="X234" s="31" t="s">
        <v>25</v>
      </c>
      <c r="Y234" s="12"/>
    </row>
    <row r="235" spans="1:25" ht="27" customHeight="1" x14ac:dyDescent="0.25">
      <c r="A235" s="54" t="s">
        <v>173</v>
      </c>
      <c r="B235" s="49" t="s">
        <v>174</v>
      </c>
      <c r="C235" s="26" t="s">
        <v>24</v>
      </c>
      <c r="D235" s="27">
        <v>0</v>
      </c>
      <c r="E235" s="27">
        <v>0</v>
      </c>
      <c r="F235" s="27">
        <v>0</v>
      </c>
      <c r="G235" s="27">
        <v>0</v>
      </c>
      <c r="H235" s="27">
        <v>0</v>
      </c>
      <c r="I235" s="27">
        <v>0</v>
      </c>
      <c r="J235" s="27">
        <v>0</v>
      </c>
      <c r="K235" s="27">
        <v>0</v>
      </c>
      <c r="L235" s="27">
        <v>0</v>
      </c>
      <c r="M235" s="27">
        <v>0</v>
      </c>
      <c r="N235" s="27">
        <v>0</v>
      </c>
      <c r="O235" s="29" t="str">
        <f t="shared" si="98"/>
        <v>-</v>
      </c>
      <c r="P235" s="27">
        <v>0</v>
      </c>
      <c r="Q235" s="27">
        <v>0</v>
      </c>
      <c r="R235" s="27">
        <v>0</v>
      </c>
      <c r="S235" s="27">
        <v>0</v>
      </c>
      <c r="T235" s="27">
        <v>0</v>
      </c>
      <c r="U235" s="27">
        <v>0</v>
      </c>
      <c r="V235" s="27">
        <v>0</v>
      </c>
      <c r="W235" s="27">
        <v>0</v>
      </c>
      <c r="X235" s="31" t="s">
        <v>25</v>
      </c>
      <c r="Y235" s="12"/>
    </row>
    <row r="236" spans="1:25" ht="27" customHeight="1" x14ac:dyDescent="0.25">
      <c r="A236" s="54" t="s">
        <v>175</v>
      </c>
      <c r="B236" s="49" t="s">
        <v>118</v>
      </c>
      <c r="C236" s="26" t="s">
        <v>24</v>
      </c>
      <c r="D236" s="27">
        <v>0</v>
      </c>
      <c r="E236" s="27">
        <v>0</v>
      </c>
      <c r="F236" s="27">
        <v>0</v>
      </c>
      <c r="G236" s="27">
        <v>0</v>
      </c>
      <c r="H236" s="27">
        <v>0</v>
      </c>
      <c r="I236" s="27">
        <v>0</v>
      </c>
      <c r="J236" s="27">
        <v>0</v>
      </c>
      <c r="K236" s="27">
        <v>0</v>
      </c>
      <c r="L236" s="27">
        <v>0</v>
      </c>
      <c r="M236" s="27">
        <v>0</v>
      </c>
      <c r="N236" s="27">
        <v>0</v>
      </c>
      <c r="O236" s="29" t="str">
        <f t="shared" si="98"/>
        <v>-</v>
      </c>
      <c r="P236" s="27">
        <v>0</v>
      </c>
      <c r="Q236" s="27">
        <v>0</v>
      </c>
      <c r="R236" s="27">
        <v>0</v>
      </c>
      <c r="S236" s="27">
        <v>0</v>
      </c>
      <c r="T236" s="27">
        <v>0</v>
      </c>
      <c r="U236" s="27">
        <v>0</v>
      </c>
      <c r="V236" s="27">
        <v>0</v>
      </c>
      <c r="W236" s="27">
        <v>0</v>
      </c>
      <c r="X236" s="31" t="s">
        <v>25</v>
      </c>
      <c r="Y236" s="12"/>
    </row>
    <row r="237" spans="1:25" ht="27" customHeight="1" x14ac:dyDescent="0.25">
      <c r="A237" s="54" t="s">
        <v>176</v>
      </c>
      <c r="B237" s="49" t="s">
        <v>177</v>
      </c>
      <c r="C237" s="26" t="s">
        <v>24</v>
      </c>
      <c r="D237" s="27">
        <v>0</v>
      </c>
      <c r="E237" s="27">
        <v>0</v>
      </c>
      <c r="F237" s="27">
        <v>0</v>
      </c>
      <c r="G237" s="27">
        <v>0</v>
      </c>
      <c r="H237" s="27">
        <v>0</v>
      </c>
      <c r="I237" s="27">
        <v>0</v>
      </c>
      <c r="J237" s="27">
        <v>0</v>
      </c>
      <c r="K237" s="27">
        <v>0</v>
      </c>
      <c r="L237" s="27">
        <v>0</v>
      </c>
      <c r="M237" s="27">
        <v>0</v>
      </c>
      <c r="N237" s="27">
        <v>0</v>
      </c>
      <c r="O237" s="29" t="str">
        <f t="shared" si="98"/>
        <v>-</v>
      </c>
      <c r="P237" s="27">
        <v>0</v>
      </c>
      <c r="Q237" s="27">
        <v>0</v>
      </c>
      <c r="R237" s="27">
        <v>0</v>
      </c>
      <c r="S237" s="27">
        <v>0</v>
      </c>
      <c r="T237" s="27">
        <v>0</v>
      </c>
      <c r="U237" s="27">
        <v>0</v>
      </c>
      <c r="V237" s="27">
        <v>0</v>
      </c>
      <c r="W237" s="27">
        <v>0</v>
      </c>
      <c r="X237" s="31" t="s">
        <v>25</v>
      </c>
      <c r="Y237" s="12"/>
    </row>
    <row r="238" spans="1:25" ht="27" customHeight="1" x14ac:dyDescent="0.25">
      <c r="A238" s="54" t="s">
        <v>178</v>
      </c>
      <c r="B238" s="49" t="s">
        <v>179</v>
      </c>
      <c r="C238" s="26" t="s">
        <v>24</v>
      </c>
      <c r="D238" s="27">
        <v>0</v>
      </c>
      <c r="E238" s="27">
        <v>0</v>
      </c>
      <c r="F238" s="27">
        <v>0</v>
      </c>
      <c r="G238" s="27">
        <v>0</v>
      </c>
      <c r="H238" s="27">
        <v>0</v>
      </c>
      <c r="I238" s="27">
        <v>0</v>
      </c>
      <c r="J238" s="27">
        <v>0</v>
      </c>
      <c r="K238" s="27">
        <v>0</v>
      </c>
      <c r="L238" s="27">
        <v>0</v>
      </c>
      <c r="M238" s="27">
        <v>0</v>
      </c>
      <c r="N238" s="27">
        <v>0</v>
      </c>
      <c r="O238" s="29" t="str">
        <f t="shared" si="98"/>
        <v>-</v>
      </c>
      <c r="P238" s="27">
        <v>0</v>
      </c>
      <c r="Q238" s="27">
        <v>0</v>
      </c>
      <c r="R238" s="27">
        <v>0</v>
      </c>
      <c r="S238" s="27">
        <v>0</v>
      </c>
      <c r="T238" s="27">
        <v>0</v>
      </c>
      <c r="U238" s="27">
        <v>0</v>
      </c>
      <c r="V238" s="27">
        <v>0</v>
      </c>
      <c r="W238" s="27">
        <v>0</v>
      </c>
      <c r="X238" s="31" t="s">
        <v>25</v>
      </c>
      <c r="Y238" s="12"/>
    </row>
    <row r="239" spans="1:25" ht="27" customHeight="1" x14ac:dyDescent="0.25">
      <c r="A239" s="54" t="s">
        <v>180</v>
      </c>
      <c r="B239" s="49" t="s">
        <v>181</v>
      </c>
      <c r="C239" s="26" t="s">
        <v>24</v>
      </c>
      <c r="D239" s="27">
        <v>0</v>
      </c>
      <c r="E239" s="27">
        <v>0</v>
      </c>
      <c r="F239" s="27">
        <v>0</v>
      </c>
      <c r="G239" s="27">
        <v>0</v>
      </c>
      <c r="H239" s="27">
        <v>0</v>
      </c>
      <c r="I239" s="27">
        <v>0</v>
      </c>
      <c r="J239" s="27">
        <v>0</v>
      </c>
      <c r="K239" s="27">
        <v>0</v>
      </c>
      <c r="L239" s="27">
        <v>0</v>
      </c>
      <c r="M239" s="27">
        <v>0</v>
      </c>
      <c r="N239" s="27">
        <v>0</v>
      </c>
      <c r="O239" s="29" t="str">
        <f t="shared" si="98"/>
        <v>-</v>
      </c>
      <c r="P239" s="27">
        <v>0</v>
      </c>
      <c r="Q239" s="27">
        <v>0</v>
      </c>
      <c r="R239" s="27">
        <v>0</v>
      </c>
      <c r="S239" s="27">
        <v>0</v>
      </c>
      <c r="T239" s="27">
        <v>0</v>
      </c>
      <c r="U239" s="27">
        <v>0</v>
      </c>
      <c r="V239" s="27">
        <v>0</v>
      </c>
      <c r="W239" s="27">
        <v>0</v>
      </c>
      <c r="X239" s="31" t="s">
        <v>25</v>
      </c>
      <c r="Y239" s="12"/>
    </row>
    <row r="240" spans="1:25" ht="27" customHeight="1" x14ac:dyDescent="0.25">
      <c r="A240" s="54" t="s">
        <v>182</v>
      </c>
      <c r="B240" s="49" t="s">
        <v>183</v>
      </c>
      <c r="C240" s="26" t="s">
        <v>24</v>
      </c>
      <c r="D240" s="27">
        <v>0</v>
      </c>
      <c r="E240" s="27">
        <v>0</v>
      </c>
      <c r="F240" s="27">
        <v>0</v>
      </c>
      <c r="G240" s="27">
        <v>0</v>
      </c>
      <c r="H240" s="27">
        <v>0</v>
      </c>
      <c r="I240" s="27">
        <v>0</v>
      </c>
      <c r="J240" s="27">
        <v>0</v>
      </c>
      <c r="K240" s="27">
        <v>0</v>
      </c>
      <c r="L240" s="27">
        <v>0</v>
      </c>
      <c r="M240" s="27">
        <v>0</v>
      </c>
      <c r="N240" s="27">
        <v>0</v>
      </c>
      <c r="O240" s="29" t="str">
        <f t="shared" si="98"/>
        <v>-</v>
      </c>
      <c r="P240" s="27">
        <v>0</v>
      </c>
      <c r="Q240" s="27">
        <v>0</v>
      </c>
      <c r="R240" s="27">
        <v>0</v>
      </c>
      <c r="S240" s="27">
        <v>0</v>
      </c>
      <c r="T240" s="27">
        <v>0</v>
      </c>
      <c r="U240" s="27">
        <v>0</v>
      </c>
      <c r="V240" s="27">
        <v>0</v>
      </c>
      <c r="W240" s="27">
        <v>0</v>
      </c>
      <c r="X240" s="31" t="s">
        <v>25</v>
      </c>
      <c r="Y240" s="12"/>
    </row>
    <row r="241" spans="1:25" ht="27" customHeight="1" x14ac:dyDescent="0.25">
      <c r="A241" s="54" t="s">
        <v>184</v>
      </c>
      <c r="B241" s="49" t="s">
        <v>179</v>
      </c>
      <c r="C241" s="26" t="s">
        <v>24</v>
      </c>
      <c r="D241" s="27">
        <v>0</v>
      </c>
      <c r="E241" s="27">
        <v>0</v>
      </c>
      <c r="F241" s="27">
        <v>0</v>
      </c>
      <c r="G241" s="27">
        <v>0</v>
      </c>
      <c r="H241" s="27">
        <v>0</v>
      </c>
      <c r="I241" s="27">
        <v>0</v>
      </c>
      <c r="J241" s="27">
        <v>0</v>
      </c>
      <c r="K241" s="27">
        <v>0</v>
      </c>
      <c r="L241" s="27">
        <v>0</v>
      </c>
      <c r="M241" s="27">
        <v>0</v>
      </c>
      <c r="N241" s="27">
        <v>0</v>
      </c>
      <c r="O241" s="29" t="str">
        <f t="shared" si="98"/>
        <v>-</v>
      </c>
      <c r="P241" s="27">
        <v>0</v>
      </c>
      <c r="Q241" s="27">
        <v>0</v>
      </c>
      <c r="R241" s="27">
        <v>0</v>
      </c>
      <c r="S241" s="27">
        <v>0</v>
      </c>
      <c r="T241" s="27">
        <v>0</v>
      </c>
      <c r="U241" s="27">
        <v>0</v>
      </c>
      <c r="V241" s="27">
        <v>0</v>
      </c>
      <c r="W241" s="27">
        <v>0</v>
      </c>
      <c r="X241" s="31" t="s">
        <v>25</v>
      </c>
      <c r="Y241" s="12"/>
    </row>
    <row r="242" spans="1:25" ht="27" customHeight="1" x14ac:dyDescent="0.25">
      <c r="A242" s="54" t="s">
        <v>185</v>
      </c>
      <c r="B242" s="49" t="s">
        <v>181</v>
      </c>
      <c r="C242" s="26" t="s">
        <v>24</v>
      </c>
      <c r="D242" s="27">
        <v>0</v>
      </c>
      <c r="E242" s="27">
        <v>0</v>
      </c>
      <c r="F242" s="27">
        <v>0</v>
      </c>
      <c r="G242" s="27">
        <v>0</v>
      </c>
      <c r="H242" s="27">
        <v>0</v>
      </c>
      <c r="I242" s="27">
        <v>0</v>
      </c>
      <c r="J242" s="27">
        <v>0</v>
      </c>
      <c r="K242" s="27">
        <v>0</v>
      </c>
      <c r="L242" s="27">
        <v>0</v>
      </c>
      <c r="M242" s="27">
        <v>0</v>
      </c>
      <c r="N242" s="27">
        <v>0</v>
      </c>
      <c r="O242" s="29" t="str">
        <f t="shared" si="98"/>
        <v>-</v>
      </c>
      <c r="P242" s="27">
        <v>0</v>
      </c>
      <c r="Q242" s="27">
        <v>0</v>
      </c>
      <c r="R242" s="27">
        <v>0</v>
      </c>
      <c r="S242" s="27">
        <v>0</v>
      </c>
      <c r="T242" s="27">
        <v>0</v>
      </c>
      <c r="U242" s="27">
        <v>0</v>
      </c>
      <c r="V242" s="27">
        <v>0</v>
      </c>
      <c r="W242" s="27">
        <v>0</v>
      </c>
      <c r="X242" s="31" t="s">
        <v>25</v>
      </c>
      <c r="Y242" s="12"/>
    </row>
    <row r="243" spans="1:25" ht="27" customHeight="1" x14ac:dyDescent="0.25">
      <c r="A243" s="54" t="s">
        <v>186</v>
      </c>
      <c r="B243" s="49" t="s">
        <v>183</v>
      </c>
      <c r="C243" s="26" t="s">
        <v>24</v>
      </c>
      <c r="D243" s="27">
        <v>0</v>
      </c>
      <c r="E243" s="27">
        <v>0</v>
      </c>
      <c r="F243" s="27">
        <v>0</v>
      </c>
      <c r="G243" s="27">
        <v>0</v>
      </c>
      <c r="H243" s="27">
        <v>0</v>
      </c>
      <c r="I243" s="27">
        <v>0</v>
      </c>
      <c r="J243" s="27">
        <v>0</v>
      </c>
      <c r="K243" s="27">
        <v>0</v>
      </c>
      <c r="L243" s="27">
        <v>0</v>
      </c>
      <c r="M243" s="27">
        <v>0</v>
      </c>
      <c r="N243" s="27">
        <v>0</v>
      </c>
      <c r="O243" s="29" t="str">
        <f t="shared" si="98"/>
        <v>-</v>
      </c>
      <c r="P243" s="27">
        <v>0</v>
      </c>
      <c r="Q243" s="27">
        <v>0</v>
      </c>
      <c r="R243" s="27">
        <v>0</v>
      </c>
      <c r="S243" s="27">
        <v>0</v>
      </c>
      <c r="T243" s="27">
        <v>0</v>
      </c>
      <c r="U243" s="27">
        <v>0</v>
      </c>
      <c r="V243" s="27">
        <v>0</v>
      </c>
      <c r="W243" s="27">
        <v>0</v>
      </c>
      <c r="X243" s="31" t="s">
        <v>25</v>
      </c>
      <c r="Y243" s="12"/>
    </row>
    <row r="244" spans="1:25" ht="27" customHeight="1" x14ac:dyDescent="0.25">
      <c r="A244" s="54" t="s">
        <v>187</v>
      </c>
      <c r="B244" s="49" t="s">
        <v>188</v>
      </c>
      <c r="C244" s="26" t="s">
        <v>24</v>
      </c>
      <c r="D244" s="27">
        <v>0</v>
      </c>
      <c r="E244" s="27">
        <v>0</v>
      </c>
      <c r="F244" s="27">
        <v>0</v>
      </c>
      <c r="G244" s="27">
        <v>0</v>
      </c>
      <c r="H244" s="27">
        <v>0</v>
      </c>
      <c r="I244" s="27">
        <v>0</v>
      </c>
      <c r="J244" s="27">
        <v>0</v>
      </c>
      <c r="K244" s="27">
        <v>0</v>
      </c>
      <c r="L244" s="27">
        <v>0</v>
      </c>
      <c r="M244" s="27">
        <v>0</v>
      </c>
      <c r="N244" s="27">
        <v>0</v>
      </c>
      <c r="O244" s="29" t="str">
        <f t="shared" si="98"/>
        <v>-</v>
      </c>
      <c r="P244" s="27">
        <v>0</v>
      </c>
      <c r="Q244" s="27">
        <v>0</v>
      </c>
      <c r="R244" s="27">
        <v>0</v>
      </c>
      <c r="S244" s="27">
        <v>0</v>
      </c>
      <c r="T244" s="27">
        <v>0</v>
      </c>
      <c r="U244" s="27">
        <v>0</v>
      </c>
      <c r="V244" s="27">
        <v>0</v>
      </c>
      <c r="W244" s="27">
        <v>0</v>
      </c>
      <c r="X244" s="31" t="s">
        <v>25</v>
      </c>
      <c r="Y244" s="12"/>
    </row>
    <row r="245" spans="1:25" ht="27" customHeight="1" x14ac:dyDescent="0.25">
      <c r="A245" s="54" t="s">
        <v>189</v>
      </c>
      <c r="B245" s="49" t="s">
        <v>190</v>
      </c>
      <c r="C245" s="26" t="s">
        <v>24</v>
      </c>
      <c r="D245" s="27">
        <v>0</v>
      </c>
      <c r="E245" s="27">
        <v>0</v>
      </c>
      <c r="F245" s="27">
        <v>0</v>
      </c>
      <c r="G245" s="27">
        <v>0</v>
      </c>
      <c r="H245" s="27">
        <v>0</v>
      </c>
      <c r="I245" s="27">
        <v>0</v>
      </c>
      <c r="J245" s="27">
        <v>0</v>
      </c>
      <c r="K245" s="27">
        <v>0</v>
      </c>
      <c r="L245" s="27">
        <v>0</v>
      </c>
      <c r="M245" s="27">
        <v>0</v>
      </c>
      <c r="N245" s="27">
        <v>0</v>
      </c>
      <c r="O245" s="29" t="str">
        <f t="shared" si="98"/>
        <v>-</v>
      </c>
      <c r="P245" s="27">
        <v>0</v>
      </c>
      <c r="Q245" s="27">
        <v>0</v>
      </c>
      <c r="R245" s="27">
        <v>0</v>
      </c>
      <c r="S245" s="27">
        <v>0</v>
      </c>
      <c r="T245" s="27">
        <v>0</v>
      </c>
      <c r="U245" s="27">
        <v>0</v>
      </c>
      <c r="V245" s="27">
        <v>0</v>
      </c>
      <c r="W245" s="27">
        <v>0</v>
      </c>
      <c r="X245" s="31" t="s">
        <v>25</v>
      </c>
      <c r="Y245" s="12"/>
    </row>
    <row r="246" spans="1:25" ht="27" customHeight="1" x14ac:dyDescent="0.25">
      <c r="A246" s="54" t="s">
        <v>191</v>
      </c>
      <c r="B246" s="49" t="s">
        <v>192</v>
      </c>
      <c r="C246" s="26" t="s">
        <v>24</v>
      </c>
      <c r="D246" s="27">
        <v>0</v>
      </c>
      <c r="E246" s="27">
        <v>0</v>
      </c>
      <c r="F246" s="27">
        <v>0</v>
      </c>
      <c r="G246" s="27">
        <v>0</v>
      </c>
      <c r="H246" s="27">
        <v>0</v>
      </c>
      <c r="I246" s="27">
        <v>0</v>
      </c>
      <c r="J246" s="27">
        <v>0</v>
      </c>
      <c r="K246" s="27">
        <v>0</v>
      </c>
      <c r="L246" s="27">
        <v>0</v>
      </c>
      <c r="M246" s="27">
        <v>0</v>
      </c>
      <c r="N246" s="27">
        <v>0</v>
      </c>
      <c r="O246" s="29" t="str">
        <f t="shared" si="98"/>
        <v>-</v>
      </c>
      <c r="P246" s="27">
        <v>0</v>
      </c>
      <c r="Q246" s="27">
        <v>0</v>
      </c>
      <c r="R246" s="27">
        <v>0</v>
      </c>
      <c r="S246" s="27">
        <v>0</v>
      </c>
      <c r="T246" s="27">
        <v>0</v>
      </c>
      <c r="U246" s="27">
        <v>0</v>
      </c>
      <c r="V246" s="27">
        <v>0</v>
      </c>
      <c r="W246" s="27">
        <v>0</v>
      </c>
      <c r="X246" s="31" t="s">
        <v>25</v>
      </c>
      <c r="Y246" s="12"/>
    </row>
    <row r="247" spans="1:25" ht="27" customHeight="1" x14ac:dyDescent="0.25">
      <c r="A247" s="54" t="s">
        <v>193</v>
      </c>
      <c r="B247" s="49" t="s">
        <v>194</v>
      </c>
      <c r="C247" s="26" t="s">
        <v>24</v>
      </c>
      <c r="D247" s="27">
        <v>0</v>
      </c>
      <c r="E247" s="27">
        <v>0</v>
      </c>
      <c r="F247" s="27">
        <v>0</v>
      </c>
      <c r="G247" s="27">
        <v>0</v>
      </c>
      <c r="H247" s="27">
        <v>0</v>
      </c>
      <c r="I247" s="27">
        <v>0</v>
      </c>
      <c r="J247" s="27">
        <v>0</v>
      </c>
      <c r="K247" s="27">
        <v>0</v>
      </c>
      <c r="L247" s="27">
        <v>0</v>
      </c>
      <c r="M247" s="27">
        <v>0</v>
      </c>
      <c r="N247" s="27">
        <v>0</v>
      </c>
      <c r="O247" s="29" t="str">
        <f t="shared" si="98"/>
        <v>-</v>
      </c>
      <c r="P247" s="27">
        <v>0</v>
      </c>
      <c r="Q247" s="27">
        <v>0</v>
      </c>
      <c r="R247" s="27">
        <v>0</v>
      </c>
      <c r="S247" s="27">
        <v>0</v>
      </c>
      <c r="T247" s="27">
        <v>0</v>
      </c>
      <c r="U247" s="27">
        <v>0</v>
      </c>
      <c r="V247" s="27">
        <v>0</v>
      </c>
      <c r="W247" s="27">
        <v>0</v>
      </c>
      <c r="X247" s="31" t="s">
        <v>25</v>
      </c>
      <c r="Y247" s="12"/>
    </row>
    <row r="248" spans="1:25" ht="27" customHeight="1" x14ac:dyDescent="0.25">
      <c r="A248" s="54" t="s">
        <v>195</v>
      </c>
      <c r="B248" s="49" t="s">
        <v>196</v>
      </c>
      <c r="C248" s="26" t="s">
        <v>24</v>
      </c>
      <c r="D248" s="27">
        <v>0</v>
      </c>
      <c r="E248" s="27">
        <v>0</v>
      </c>
      <c r="F248" s="27">
        <v>0</v>
      </c>
      <c r="G248" s="27">
        <v>0</v>
      </c>
      <c r="H248" s="27">
        <v>0</v>
      </c>
      <c r="I248" s="27">
        <v>0</v>
      </c>
      <c r="J248" s="27">
        <v>0</v>
      </c>
      <c r="K248" s="27">
        <v>0</v>
      </c>
      <c r="L248" s="27">
        <v>0</v>
      </c>
      <c r="M248" s="27">
        <v>0</v>
      </c>
      <c r="N248" s="27">
        <v>0</v>
      </c>
      <c r="O248" s="29" t="str">
        <f t="shared" si="98"/>
        <v>-</v>
      </c>
      <c r="P248" s="27">
        <v>0</v>
      </c>
      <c r="Q248" s="27">
        <v>0</v>
      </c>
      <c r="R248" s="27">
        <v>0</v>
      </c>
      <c r="S248" s="27">
        <v>0</v>
      </c>
      <c r="T248" s="27">
        <v>0</v>
      </c>
      <c r="U248" s="27">
        <v>0</v>
      </c>
      <c r="V248" s="27">
        <v>0</v>
      </c>
      <c r="W248" s="27">
        <v>0</v>
      </c>
      <c r="X248" s="31" t="s">
        <v>25</v>
      </c>
      <c r="Y248" s="12"/>
    </row>
    <row r="249" spans="1:25" ht="27" customHeight="1" x14ac:dyDescent="0.25">
      <c r="A249" s="54" t="s">
        <v>197</v>
      </c>
      <c r="B249" s="49" t="s">
        <v>128</v>
      </c>
      <c r="C249" s="26" t="s">
        <v>24</v>
      </c>
      <c r="D249" s="27">
        <v>0</v>
      </c>
      <c r="E249" s="27">
        <v>0</v>
      </c>
      <c r="F249" s="27">
        <v>0</v>
      </c>
      <c r="G249" s="27">
        <v>0</v>
      </c>
      <c r="H249" s="27">
        <v>0</v>
      </c>
      <c r="I249" s="27">
        <v>0</v>
      </c>
      <c r="J249" s="27">
        <v>0</v>
      </c>
      <c r="K249" s="27">
        <v>0</v>
      </c>
      <c r="L249" s="27">
        <v>0</v>
      </c>
      <c r="M249" s="27">
        <v>0</v>
      </c>
      <c r="N249" s="27">
        <v>0</v>
      </c>
      <c r="O249" s="29" t="str">
        <f t="shared" si="98"/>
        <v>-</v>
      </c>
      <c r="P249" s="27">
        <v>0</v>
      </c>
      <c r="Q249" s="27">
        <v>0</v>
      </c>
      <c r="R249" s="27">
        <v>0</v>
      </c>
      <c r="S249" s="27">
        <v>0</v>
      </c>
      <c r="T249" s="27">
        <v>0</v>
      </c>
      <c r="U249" s="27">
        <v>0</v>
      </c>
      <c r="V249" s="27">
        <v>0</v>
      </c>
      <c r="W249" s="27">
        <v>0</v>
      </c>
      <c r="X249" s="31" t="s">
        <v>25</v>
      </c>
      <c r="Y249" s="12"/>
    </row>
    <row r="250" spans="1:25" ht="27" customHeight="1" x14ac:dyDescent="0.25">
      <c r="A250" s="54" t="s">
        <v>198</v>
      </c>
      <c r="B250" s="49" t="s">
        <v>199</v>
      </c>
      <c r="C250" s="26" t="s">
        <v>24</v>
      </c>
      <c r="D250" s="27">
        <v>0</v>
      </c>
      <c r="E250" s="27">
        <v>0</v>
      </c>
      <c r="F250" s="27">
        <v>0</v>
      </c>
      <c r="G250" s="27">
        <v>0</v>
      </c>
      <c r="H250" s="27">
        <v>0</v>
      </c>
      <c r="I250" s="27">
        <v>0</v>
      </c>
      <c r="J250" s="27">
        <v>0</v>
      </c>
      <c r="K250" s="27">
        <v>0</v>
      </c>
      <c r="L250" s="27">
        <v>0</v>
      </c>
      <c r="M250" s="27">
        <v>0</v>
      </c>
      <c r="N250" s="27">
        <v>0</v>
      </c>
      <c r="O250" s="29" t="str">
        <f t="shared" si="98"/>
        <v>-</v>
      </c>
      <c r="P250" s="27">
        <v>0</v>
      </c>
      <c r="Q250" s="27">
        <v>0</v>
      </c>
      <c r="R250" s="27">
        <v>0</v>
      </c>
      <c r="S250" s="27">
        <v>0</v>
      </c>
      <c r="T250" s="27">
        <v>0</v>
      </c>
      <c r="U250" s="27">
        <v>0</v>
      </c>
      <c r="V250" s="27">
        <v>0</v>
      </c>
      <c r="W250" s="27">
        <v>0</v>
      </c>
      <c r="X250" s="31" t="s">
        <v>25</v>
      </c>
      <c r="Y250" s="12"/>
    </row>
    <row r="251" spans="1:25" ht="27" customHeight="1" x14ac:dyDescent="0.25">
      <c r="A251" s="54" t="s">
        <v>200</v>
      </c>
      <c r="B251" s="49" t="s">
        <v>201</v>
      </c>
      <c r="C251" s="26" t="s">
        <v>24</v>
      </c>
      <c r="D251" s="52">
        <f>D252+D258+D265+D272+D273</f>
        <v>55.087602082146496</v>
      </c>
      <c r="E251" s="52">
        <f t="shared" ref="E251:M251" si="99">E252+E258+E265+E272+E273</f>
        <v>0</v>
      </c>
      <c r="F251" s="52">
        <f t="shared" si="99"/>
        <v>0</v>
      </c>
      <c r="G251" s="52">
        <f t="shared" si="99"/>
        <v>45.906335068455412</v>
      </c>
      <c r="H251" s="52">
        <f t="shared" si="99"/>
        <v>9.1812670136910839</v>
      </c>
      <c r="I251" s="52">
        <f t="shared" si="99"/>
        <v>0</v>
      </c>
      <c r="J251" s="52">
        <f t="shared" si="99"/>
        <v>0</v>
      </c>
      <c r="K251" s="52">
        <f t="shared" si="99"/>
        <v>0</v>
      </c>
      <c r="L251" s="52">
        <f t="shared" si="99"/>
        <v>0</v>
      </c>
      <c r="M251" s="52">
        <f t="shared" si="99"/>
        <v>0</v>
      </c>
      <c r="N251" s="27">
        <v>0</v>
      </c>
      <c r="O251" s="29">
        <f t="shared" si="98"/>
        <v>0</v>
      </c>
      <c r="P251" s="27">
        <v>0</v>
      </c>
      <c r="Q251" s="27">
        <v>0</v>
      </c>
      <c r="R251" s="27">
        <v>0</v>
      </c>
      <c r="S251" s="27">
        <v>0</v>
      </c>
      <c r="T251" s="27">
        <v>0</v>
      </c>
      <c r="U251" s="27">
        <v>0</v>
      </c>
      <c r="V251" s="27">
        <v>0</v>
      </c>
      <c r="W251" s="27">
        <v>0</v>
      </c>
      <c r="X251" s="31" t="s">
        <v>25</v>
      </c>
      <c r="Y251" s="12"/>
    </row>
    <row r="252" spans="1:25" ht="27" customHeight="1" x14ac:dyDescent="0.25">
      <c r="A252" s="54" t="s">
        <v>202</v>
      </c>
      <c r="B252" s="49" t="s">
        <v>203</v>
      </c>
      <c r="C252" s="26" t="s">
        <v>24</v>
      </c>
      <c r="D252" s="52">
        <v>0</v>
      </c>
      <c r="E252" s="52">
        <v>0</v>
      </c>
      <c r="F252" s="52">
        <v>0</v>
      </c>
      <c r="G252" s="52">
        <v>0</v>
      </c>
      <c r="H252" s="52">
        <v>0</v>
      </c>
      <c r="I252" s="52">
        <v>0</v>
      </c>
      <c r="J252" s="52">
        <v>0</v>
      </c>
      <c r="K252" s="52">
        <v>0</v>
      </c>
      <c r="L252" s="52">
        <v>0</v>
      </c>
      <c r="M252" s="52">
        <v>0</v>
      </c>
      <c r="N252" s="27">
        <v>0</v>
      </c>
      <c r="O252" s="29" t="str">
        <f t="shared" si="98"/>
        <v>-</v>
      </c>
      <c r="P252" s="27">
        <v>0</v>
      </c>
      <c r="Q252" s="27">
        <v>0</v>
      </c>
      <c r="R252" s="27">
        <v>0</v>
      </c>
      <c r="S252" s="27">
        <v>0</v>
      </c>
      <c r="T252" s="27">
        <v>0</v>
      </c>
      <c r="U252" s="27">
        <v>0</v>
      </c>
      <c r="V252" s="27">
        <v>0</v>
      </c>
      <c r="W252" s="27">
        <v>0</v>
      </c>
      <c r="X252" s="31" t="s">
        <v>25</v>
      </c>
      <c r="Y252" s="12"/>
    </row>
    <row r="253" spans="1:25" ht="27" customHeight="1" x14ac:dyDescent="0.25">
      <c r="A253" s="54" t="s">
        <v>204</v>
      </c>
      <c r="B253" s="49" t="s">
        <v>205</v>
      </c>
      <c r="C253" s="26" t="s">
        <v>24</v>
      </c>
      <c r="D253" s="52">
        <v>0</v>
      </c>
      <c r="E253" s="52">
        <v>0</v>
      </c>
      <c r="F253" s="52">
        <v>0</v>
      </c>
      <c r="G253" s="52">
        <v>0</v>
      </c>
      <c r="H253" s="52">
        <v>0</v>
      </c>
      <c r="I253" s="52">
        <v>0</v>
      </c>
      <c r="J253" s="52">
        <v>0</v>
      </c>
      <c r="K253" s="52">
        <v>0</v>
      </c>
      <c r="L253" s="52">
        <v>0</v>
      </c>
      <c r="M253" s="52">
        <v>0</v>
      </c>
      <c r="N253" s="27">
        <v>0</v>
      </c>
      <c r="O253" s="29" t="str">
        <f t="shared" si="98"/>
        <v>-</v>
      </c>
      <c r="P253" s="27">
        <v>0</v>
      </c>
      <c r="Q253" s="27">
        <v>0</v>
      </c>
      <c r="R253" s="27">
        <v>0</v>
      </c>
      <c r="S253" s="27">
        <v>0</v>
      </c>
      <c r="T253" s="27">
        <v>0</v>
      </c>
      <c r="U253" s="27">
        <v>0</v>
      </c>
      <c r="V253" s="27">
        <v>0</v>
      </c>
      <c r="W253" s="27">
        <v>0</v>
      </c>
      <c r="X253" s="31" t="s">
        <v>25</v>
      </c>
      <c r="Y253" s="12"/>
    </row>
    <row r="254" spans="1:25" ht="27" customHeight="1" x14ac:dyDescent="0.25">
      <c r="A254" s="54" t="s">
        <v>206</v>
      </c>
      <c r="B254" s="49" t="s">
        <v>207</v>
      </c>
      <c r="C254" s="26" t="s">
        <v>24</v>
      </c>
      <c r="D254" s="52">
        <v>0</v>
      </c>
      <c r="E254" s="52">
        <v>0</v>
      </c>
      <c r="F254" s="52">
        <v>0</v>
      </c>
      <c r="G254" s="52">
        <v>0</v>
      </c>
      <c r="H254" s="52">
        <v>0</v>
      </c>
      <c r="I254" s="52">
        <v>0</v>
      </c>
      <c r="J254" s="52">
        <v>0</v>
      </c>
      <c r="K254" s="52">
        <v>0</v>
      </c>
      <c r="L254" s="52">
        <v>0</v>
      </c>
      <c r="M254" s="52">
        <v>0</v>
      </c>
      <c r="N254" s="27">
        <v>0</v>
      </c>
      <c r="O254" s="29" t="str">
        <f t="shared" si="98"/>
        <v>-</v>
      </c>
      <c r="P254" s="27">
        <v>0</v>
      </c>
      <c r="Q254" s="27">
        <v>0</v>
      </c>
      <c r="R254" s="27">
        <v>0</v>
      </c>
      <c r="S254" s="27">
        <v>0</v>
      </c>
      <c r="T254" s="27">
        <v>0</v>
      </c>
      <c r="U254" s="27">
        <v>0</v>
      </c>
      <c r="V254" s="27">
        <v>0</v>
      </c>
      <c r="W254" s="27">
        <v>0</v>
      </c>
      <c r="X254" s="31" t="s">
        <v>25</v>
      </c>
      <c r="Y254" s="12"/>
    </row>
    <row r="255" spans="1:25" ht="27" customHeight="1" x14ac:dyDescent="0.25">
      <c r="A255" s="54" t="s">
        <v>208</v>
      </c>
      <c r="B255" s="49" t="s">
        <v>116</v>
      </c>
      <c r="C255" s="26" t="s">
        <v>24</v>
      </c>
      <c r="D255" s="52">
        <v>0</v>
      </c>
      <c r="E255" s="52">
        <v>0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27">
        <v>0</v>
      </c>
      <c r="O255" s="29" t="str">
        <f t="shared" si="98"/>
        <v>-</v>
      </c>
      <c r="P255" s="27">
        <v>0</v>
      </c>
      <c r="Q255" s="27">
        <v>0</v>
      </c>
      <c r="R255" s="27">
        <v>0</v>
      </c>
      <c r="S255" s="27">
        <v>0</v>
      </c>
      <c r="T255" s="27">
        <v>0</v>
      </c>
      <c r="U255" s="27">
        <v>0</v>
      </c>
      <c r="V255" s="27">
        <v>0</v>
      </c>
      <c r="W255" s="27">
        <v>0</v>
      </c>
      <c r="X255" s="31" t="s">
        <v>25</v>
      </c>
      <c r="Y255" s="12"/>
    </row>
    <row r="256" spans="1:25" ht="27" customHeight="1" x14ac:dyDescent="0.25">
      <c r="A256" s="54" t="s">
        <v>209</v>
      </c>
      <c r="B256" s="49" t="s">
        <v>210</v>
      </c>
      <c r="C256" s="26" t="s">
        <v>24</v>
      </c>
      <c r="D256" s="52">
        <v>0</v>
      </c>
      <c r="E256" s="52">
        <v>0</v>
      </c>
      <c r="F256" s="52">
        <v>0</v>
      </c>
      <c r="G256" s="52">
        <v>0</v>
      </c>
      <c r="H256" s="52">
        <v>0</v>
      </c>
      <c r="I256" s="52">
        <v>0</v>
      </c>
      <c r="J256" s="52">
        <v>0</v>
      </c>
      <c r="K256" s="52">
        <v>0</v>
      </c>
      <c r="L256" s="52">
        <v>0</v>
      </c>
      <c r="M256" s="52">
        <v>0</v>
      </c>
      <c r="N256" s="27">
        <v>0</v>
      </c>
      <c r="O256" s="29" t="str">
        <f t="shared" si="98"/>
        <v>-</v>
      </c>
      <c r="P256" s="27">
        <v>0</v>
      </c>
      <c r="Q256" s="27">
        <v>0</v>
      </c>
      <c r="R256" s="27">
        <v>0</v>
      </c>
      <c r="S256" s="27">
        <v>0</v>
      </c>
      <c r="T256" s="27">
        <v>0</v>
      </c>
      <c r="U256" s="27">
        <v>0</v>
      </c>
      <c r="V256" s="27">
        <v>0</v>
      </c>
      <c r="W256" s="27">
        <v>0</v>
      </c>
      <c r="X256" s="31" t="s">
        <v>25</v>
      </c>
      <c r="Y256" s="12"/>
    </row>
    <row r="257" spans="1:25" ht="27" customHeight="1" x14ac:dyDescent="0.25">
      <c r="A257" s="54" t="s">
        <v>211</v>
      </c>
      <c r="B257" s="49" t="s">
        <v>212</v>
      </c>
      <c r="C257" s="26" t="s">
        <v>24</v>
      </c>
      <c r="D257" s="52">
        <v>0</v>
      </c>
      <c r="E257" s="52">
        <v>0</v>
      </c>
      <c r="F257" s="52">
        <v>0</v>
      </c>
      <c r="G257" s="52">
        <v>0</v>
      </c>
      <c r="H257" s="52">
        <v>0</v>
      </c>
      <c r="I257" s="52">
        <v>0</v>
      </c>
      <c r="J257" s="52">
        <v>0</v>
      </c>
      <c r="K257" s="52">
        <v>0</v>
      </c>
      <c r="L257" s="52">
        <v>0</v>
      </c>
      <c r="M257" s="52">
        <v>0</v>
      </c>
      <c r="N257" s="27">
        <v>0</v>
      </c>
      <c r="O257" s="29" t="str">
        <f t="shared" si="98"/>
        <v>-</v>
      </c>
      <c r="P257" s="27">
        <v>0</v>
      </c>
      <c r="Q257" s="27">
        <v>0</v>
      </c>
      <c r="R257" s="27">
        <v>0</v>
      </c>
      <c r="S257" s="27">
        <v>0</v>
      </c>
      <c r="T257" s="27">
        <v>0</v>
      </c>
      <c r="U257" s="27">
        <v>0</v>
      </c>
      <c r="V257" s="27">
        <v>0</v>
      </c>
      <c r="W257" s="27">
        <v>0</v>
      </c>
      <c r="X257" s="31" t="s">
        <v>25</v>
      </c>
      <c r="Y257" s="12"/>
    </row>
    <row r="258" spans="1:25" ht="27" customHeight="1" x14ac:dyDescent="0.25">
      <c r="A258" s="54" t="s">
        <v>213</v>
      </c>
      <c r="B258" s="49" t="s">
        <v>214</v>
      </c>
      <c r="C258" s="26" t="s">
        <v>24</v>
      </c>
      <c r="D258" s="52">
        <v>0</v>
      </c>
      <c r="E258" s="52">
        <v>0</v>
      </c>
      <c r="F258" s="52">
        <v>0</v>
      </c>
      <c r="G258" s="52">
        <v>0</v>
      </c>
      <c r="H258" s="52">
        <v>0</v>
      </c>
      <c r="I258" s="52">
        <v>0</v>
      </c>
      <c r="J258" s="52">
        <v>0</v>
      </c>
      <c r="K258" s="52">
        <v>0</v>
      </c>
      <c r="L258" s="52">
        <v>0</v>
      </c>
      <c r="M258" s="52">
        <v>0</v>
      </c>
      <c r="N258" s="27">
        <v>0</v>
      </c>
      <c r="O258" s="29" t="str">
        <f t="shared" si="98"/>
        <v>-</v>
      </c>
      <c r="P258" s="27">
        <v>0</v>
      </c>
      <c r="Q258" s="27">
        <v>0</v>
      </c>
      <c r="R258" s="27">
        <v>0</v>
      </c>
      <c r="S258" s="27">
        <v>0</v>
      </c>
      <c r="T258" s="27">
        <v>0</v>
      </c>
      <c r="U258" s="27">
        <v>0</v>
      </c>
      <c r="V258" s="27">
        <v>0</v>
      </c>
      <c r="W258" s="27">
        <v>0</v>
      </c>
      <c r="X258" s="31" t="s">
        <v>25</v>
      </c>
      <c r="Y258" s="12"/>
    </row>
    <row r="259" spans="1:25" ht="27" customHeight="1" x14ac:dyDescent="0.25">
      <c r="A259" s="54" t="s">
        <v>215</v>
      </c>
      <c r="B259" s="49" t="s">
        <v>216</v>
      </c>
      <c r="C259" s="26" t="s">
        <v>24</v>
      </c>
      <c r="D259" s="52">
        <v>0</v>
      </c>
      <c r="E259" s="52">
        <v>0</v>
      </c>
      <c r="F259" s="52">
        <v>0</v>
      </c>
      <c r="G259" s="52">
        <v>0</v>
      </c>
      <c r="H259" s="52">
        <v>0</v>
      </c>
      <c r="I259" s="52">
        <v>0</v>
      </c>
      <c r="J259" s="52">
        <v>0</v>
      </c>
      <c r="K259" s="52">
        <v>0</v>
      </c>
      <c r="L259" s="52">
        <v>0</v>
      </c>
      <c r="M259" s="52">
        <v>0</v>
      </c>
      <c r="N259" s="27">
        <v>0</v>
      </c>
      <c r="O259" s="29" t="str">
        <f t="shared" si="98"/>
        <v>-</v>
      </c>
      <c r="P259" s="27">
        <v>0</v>
      </c>
      <c r="Q259" s="27">
        <v>0</v>
      </c>
      <c r="R259" s="27">
        <v>0</v>
      </c>
      <c r="S259" s="27">
        <v>0</v>
      </c>
      <c r="T259" s="27">
        <v>0</v>
      </c>
      <c r="U259" s="27">
        <v>0</v>
      </c>
      <c r="V259" s="27">
        <v>0</v>
      </c>
      <c r="W259" s="27">
        <v>0</v>
      </c>
      <c r="X259" s="31" t="s">
        <v>25</v>
      </c>
      <c r="Y259" s="12"/>
    </row>
    <row r="260" spans="1:25" ht="27" customHeight="1" x14ac:dyDescent="0.25">
      <c r="A260" s="54" t="s">
        <v>217</v>
      </c>
      <c r="B260" s="49" t="s">
        <v>218</v>
      </c>
      <c r="C260" s="26" t="s">
        <v>24</v>
      </c>
      <c r="D260" s="52">
        <v>0</v>
      </c>
      <c r="E260" s="52">
        <v>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27">
        <v>0</v>
      </c>
      <c r="O260" s="29" t="str">
        <f t="shared" ref="O260:O277" si="100">IF($D260="нд","нд",IF(D260=0,"-",N260/D260))</f>
        <v>-</v>
      </c>
      <c r="P260" s="27">
        <v>0</v>
      </c>
      <c r="Q260" s="27">
        <v>0</v>
      </c>
      <c r="R260" s="27">
        <v>0</v>
      </c>
      <c r="S260" s="27">
        <v>0</v>
      </c>
      <c r="T260" s="27">
        <v>0</v>
      </c>
      <c r="U260" s="27">
        <v>0</v>
      </c>
      <c r="V260" s="27">
        <v>0</v>
      </c>
      <c r="W260" s="27">
        <v>0</v>
      </c>
      <c r="X260" s="31" t="s">
        <v>25</v>
      </c>
      <c r="Y260" s="12"/>
    </row>
    <row r="261" spans="1:25" ht="27" customHeight="1" x14ac:dyDescent="0.25">
      <c r="A261" s="54" t="s">
        <v>219</v>
      </c>
      <c r="B261" s="49" t="s">
        <v>118</v>
      </c>
      <c r="C261" s="26" t="s">
        <v>24</v>
      </c>
      <c r="D261" s="52">
        <v>0</v>
      </c>
      <c r="E261" s="52">
        <v>0</v>
      </c>
      <c r="F261" s="52">
        <v>0</v>
      </c>
      <c r="G261" s="52">
        <v>0</v>
      </c>
      <c r="H261" s="52">
        <v>0</v>
      </c>
      <c r="I261" s="52">
        <v>0</v>
      </c>
      <c r="J261" s="52">
        <v>0</v>
      </c>
      <c r="K261" s="52">
        <v>0</v>
      </c>
      <c r="L261" s="52">
        <v>0</v>
      </c>
      <c r="M261" s="52">
        <v>0</v>
      </c>
      <c r="N261" s="27">
        <v>0</v>
      </c>
      <c r="O261" s="29" t="str">
        <f t="shared" si="100"/>
        <v>-</v>
      </c>
      <c r="P261" s="27">
        <v>0</v>
      </c>
      <c r="Q261" s="27">
        <v>0</v>
      </c>
      <c r="R261" s="27">
        <v>0</v>
      </c>
      <c r="S261" s="27">
        <v>0</v>
      </c>
      <c r="T261" s="27">
        <v>0</v>
      </c>
      <c r="U261" s="27">
        <v>0</v>
      </c>
      <c r="V261" s="27">
        <v>0</v>
      </c>
      <c r="W261" s="27">
        <v>0</v>
      </c>
      <c r="X261" s="31" t="s">
        <v>25</v>
      </c>
      <c r="Y261" s="12"/>
    </row>
    <row r="262" spans="1:25" ht="27" customHeight="1" x14ac:dyDescent="0.25">
      <c r="A262" s="54" t="s">
        <v>220</v>
      </c>
      <c r="B262" s="49" t="s">
        <v>221</v>
      </c>
      <c r="C262" s="26" t="s">
        <v>24</v>
      </c>
      <c r="D262" s="52">
        <v>0</v>
      </c>
      <c r="E262" s="52">
        <v>0</v>
      </c>
      <c r="F262" s="52">
        <v>0</v>
      </c>
      <c r="G262" s="52">
        <v>0</v>
      </c>
      <c r="H262" s="52">
        <v>0</v>
      </c>
      <c r="I262" s="52">
        <v>0</v>
      </c>
      <c r="J262" s="52">
        <v>0</v>
      </c>
      <c r="K262" s="52">
        <v>0</v>
      </c>
      <c r="L262" s="52">
        <v>0</v>
      </c>
      <c r="M262" s="52">
        <v>0</v>
      </c>
      <c r="N262" s="27">
        <v>0</v>
      </c>
      <c r="O262" s="29" t="str">
        <f t="shared" si="100"/>
        <v>-</v>
      </c>
      <c r="P262" s="27">
        <v>0</v>
      </c>
      <c r="Q262" s="27">
        <v>0</v>
      </c>
      <c r="R262" s="27">
        <v>0</v>
      </c>
      <c r="S262" s="27">
        <v>0</v>
      </c>
      <c r="T262" s="27">
        <v>0</v>
      </c>
      <c r="U262" s="27">
        <v>0</v>
      </c>
      <c r="V262" s="27">
        <v>0</v>
      </c>
      <c r="W262" s="27">
        <v>0</v>
      </c>
      <c r="X262" s="31" t="s">
        <v>25</v>
      </c>
      <c r="Y262" s="12"/>
    </row>
    <row r="263" spans="1:25" ht="27" customHeight="1" x14ac:dyDescent="0.25">
      <c r="A263" s="54" t="s">
        <v>222</v>
      </c>
      <c r="B263" s="49" t="s">
        <v>223</v>
      </c>
      <c r="C263" s="26" t="s">
        <v>24</v>
      </c>
      <c r="D263" s="52">
        <v>0</v>
      </c>
      <c r="E263" s="52">
        <v>0</v>
      </c>
      <c r="F263" s="52">
        <v>0</v>
      </c>
      <c r="G263" s="52">
        <v>0</v>
      </c>
      <c r="H263" s="52">
        <v>0</v>
      </c>
      <c r="I263" s="52">
        <v>0</v>
      </c>
      <c r="J263" s="52">
        <v>0</v>
      </c>
      <c r="K263" s="52">
        <v>0</v>
      </c>
      <c r="L263" s="52">
        <v>0</v>
      </c>
      <c r="M263" s="52">
        <v>0</v>
      </c>
      <c r="N263" s="27">
        <v>0</v>
      </c>
      <c r="O263" s="29" t="str">
        <f t="shared" si="100"/>
        <v>-</v>
      </c>
      <c r="P263" s="27">
        <v>0</v>
      </c>
      <c r="Q263" s="27">
        <v>0</v>
      </c>
      <c r="R263" s="27">
        <v>0</v>
      </c>
      <c r="S263" s="27">
        <v>0</v>
      </c>
      <c r="T263" s="27">
        <v>0</v>
      </c>
      <c r="U263" s="27">
        <v>0</v>
      </c>
      <c r="V263" s="27">
        <v>0</v>
      </c>
      <c r="W263" s="27">
        <v>0</v>
      </c>
      <c r="X263" s="31" t="s">
        <v>25</v>
      </c>
      <c r="Y263" s="12"/>
    </row>
    <row r="264" spans="1:25" ht="27" customHeight="1" x14ac:dyDescent="0.25">
      <c r="A264" s="54" t="s">
        <v>224</v>
      </c>
      <c r="B264" s="49" t="s">
        <v>225</v>
      </c>
      <c r="C264" s="26" t="s">
        <v>24</v>
      </c>
      <c r="D264" s="52">
        <v>0</v>
      </c>
      <c r="E264" s="52">
        <v>0</v>
      </c>
      <c r="F264" s="52">
        <v>0</v>
      </c>
      <c r="G264" s="52">
        <v>0</v>
      </c>
      <c r="H264" s="52">
        <v>0</v>
      </c>
      <c r="I264" s="52">
        <v>0</v>
      </c>
      <c r="J264" s="52">
        <v>0</v>
      </c>
      <c r="K264" s="52">
        <v>0</v>
      </c>
      <c r="L264" s="52">
        <v>0</v>
      </c>
      <c r="M264" s="52">
        <v>0</v>
      </c>
      <c r="N264" s="27">
        <v>0</v>
      </c>
      <c r="O264" s="29" t="str">
        <f t="shared" si="100"/>
        <v>-</v>
      </c>
      <c r="P264" s="27">
        <v>0</v>
      </c>
      <c r="Q264" s="27">
        <v>0</v>
      </c>
      <c r="R264" s="27">
        <v>0</v>
      </c>
      <c r="S264" s="27">
        <v>0</v>
      </c>
      <c r="T264" s="27">
        <v>0</v>
      </c>
      <c r="U264" s="27">
        <v>0</v>
      </c>
      <c r="V264" s="27">
        <v>0</v>
      </c>
      <c r="W264" s="27">
        <v>0</v>
      </c>
      <c r="X264" s="31" t="s">
        <v>25</v>
      </c>
      <c r="Y264" s="12"/>
    </row>
    <row r="265" spans="1:25" ht="27" customHeight="1" x14ac:dyDescent="0.25">
      <c r="A265" s="54" t="s">
        <v>226</v>
      </c>
      <c r="B265" s="49" t="s">
        <v>227</v>
      </c>
      <c r="C265" s="26" t="s">
        <v>24</v>
      </c>
      <c r="D265" s="52">
        <v>0</v>
      </c>
      <c r="E265" s="52">
        <v>0</v>
      </c>
      <c r="F265" s="52">
        <v>0</v>
      </c>
      <c r="G265" s="52">
        <v>0</v>
      </c>
      <c r="H265" s="52">
        <v>0</v>
      </c>
      <c r="I265" s="52">
        <v>0</v>
      </c>
      <c r="J265" s="52">
        <v>0</v>
      </c>
      <c r="K265" s="52">
        <v>0</v>
      </c>
      <c r="L265" s="52">
        <v>0</v>
      </c>
      <c r="M265" s="52">
        <v>0</v>
      </c>
      <c r="N265" s="27">
        <v>0</v>
      </c>
      <c r="O265" s="29" t="str">
        <f t="shared" si="100"/>
        <v>-</v>
      </c>
      <c r="P265" s="27">
        <v>0</v>
      </c>
      <c r="Q265" s="27">
        <v>0</v>
      </c>
      <c r="R265" s="27">
        <v>0</v>
      </c>
      <c r="S265" s="27">
        <v>0</v>
      </c>
      <c r="T265" s="27">
        <v>0</v>
      </c>
      <c r="U265" s="27">
        <v>0</v>
      </c>
      <c r="V265" s="27">
        <v>0</v>
      </c>
      <c r="W265" s="27">
        <v>0</v>
      </c>
      <c r="X265" s="31" t="s">
        <v>25</v>
      </c>
      <c r="Y265" s="12"/>
    </row>
    <row r="266" spans="1:25" ht="27" customHeight="1" x14ac:dyDescent="0.25">
      <c r="A266" s="54" t="s">
        <v>228</v>
      </c>
      <c r="B266" s="49" t="s">
        <v>229</v>
      </c>
      <c r="C266" s="26" t="s">
        <v>24</v>
      </c>
      <c r="D266" s="52">
        <v>0</v>
      </c>
      <c r="E266" s="52">
        <v>0</v>
      </c>
      <c r="F266" s="52">
        <v>0</v>
      </c>
      <c r="G266" s="52">
        <v>0</v>
      </c>
      <c r="H266" s="52">
        <v>0</v>
      </c>
      <c r="I266" s="52">
        <v>0</v>
      </c>
      <c r="J266" s="52">
        <v>0</v>
      </c>
      <c r="K266" s="52">
        <v>0</v>
      </c>
      <c r="L266" s="52">
        <v>0</v>
      </c>
      <c r="M266" s="52">
        <v>0</v>
      </c>
      <c r="N266" s="27">
        <v>0</v>
      </c>
      <c r="O266" s="29" t="str">
        <f t="shared" si="100"/>
        <v>-</v>
      </c>
      <c r="P266" s="27">
        <v>0</v>
      </c>
      <c r="Q266" s="27">
        <v>0</v>
      </c>
      <c r="R266" s="27">
        <v>0</v>
      </c>
      <c r="S266" s="27">
        <v>0</v>
      </c>
      <c r="T266" s="27">
        <v>0</v>
      </c>
      <c r="U266" s="27">
        <v>0</v>
      </c>
      <c r="V266" s="27">
        <v>0</v>
      </c>
      <c r="W266" s="27">
        <v>0</v>
      </c>
      <c r="X266" s="31" t="s">
        <v>25</v>
      </c>
      <c r="Y266" s="12"/>
    </row>
    <row r="267" spans="1:25" ht="27" customHeight="1" x14ac:dyDescent="0.25">
      <c r="A267" s="54" t="s">
        <v>230</v>
      </c>
      <c r="B267" s="49" t="s">
        <v>231</v>
      </c>
      <c r="C267" s="26" t="s">
        <v>24</v>
      </c>
      <c r="D267" s="52">
        <v>0</v>
      </c>
      <c r="E267" s="52">
        <v>0</v>
      </c>
      <c r="F267" s="52">
        <v>0</v>
      </c>
      <c r="G267" s="52">
        <v>0</v>
      </c>
      <c r="H267" s="52">
        <v>0</v>
      </c>
      <c r="I267" s="52">
        <v>0</v>
      </c>
      <c r="J267" s="52">
        <v>0</v>
      </c>
      <c r="K267" s="52">
        <v>0</v>
      </c>
      <c r="L267" s="52">
        <v>0</v>
      </c>
      <c r="M267" s="52">
        <v>0</v>
      </c>
      <c r="N267" s="27">
        <v>0</v>
      </c>
      <c r="O267" s="29" t="str">
        <f t="shared" si="100"/>
        <v>-</v>
      </c>
      <c r="P267" s="27">
        <v>0</v>
      </c>
      <c r="Q267" s="27">
        <v>0</v>
      </c>
      <c r="R267" s="27">
        <v>0</v>
      </c>
      <c r="S267" s="27">
        <v>0</v>
      </c>
      <c r="T267" s="27">
        <v>0</v>
      </c>
      <c r="U267" s="27">
        <v>0</v>
      </c>
      <c r="V267" s="27">
        <v>0</v>
      </c>
      <c r="W267" s="27">
        <v>0</v>
      </c>
      <c r="X267" s="31" t="s">
        <v>25</v>
      </c>
      <c r="Y267" s="12"/>
    </row>
    <row r="268" spans="1:25" ht="27" customHeight="1" x14ac:dyDescent="0.25">
      <c r="A268" s="54" t="s">
        <v>232</v>
      </c>
      <c r="B268" s="49" t="s">
        <v>233</v>
      </c>
      <c r="C268" s="26" t="s">
        <v>24</v>
      </c>
      <c r="D268" s="52">
        <v>0</v>
      </c>
      <c r="E268" s="52">
        <v>0</v>
      </c>
      <c r="F268" s="52">
        <v>0</v>
      </c>
      <c r="G268" s="52">
        <v>0</v>
      </c>
      <c r="H268" s="52">
        <v>0</v>
      </c>
      <c r="I268" s="52">
        <v>0</v>
      </c>
      <c r="J268" s="52">
        <v>0</v>
      </c>
      <c r="K268" s="52">
        <v>0</v>
      </c>
      <c r="L268" s="52">
        <v>0</v>
      </c>
      <c r="M268" s="52">
        <v>0</v>
      </c>
      <c r="N268" s="27">
        <v>0</v>
      </c>
      <c r="O268" s="29" t="str">
        <f t="shared" si="100"/>
        <v>-</v>
      </c>
      <c r="P268" s="27">
        <v>0</v>
      </c>
      <c r="Q268" s="27">
        <v>0</v>
      </c>
      <c r="R268" s="27">
        <v>0</v>
      </c>
      <c r="S268" s="27">
        <v>0</v>
      </c>
      <c r="T268" s="27">
        <v>0</v>
      </c>
      <c r="U268" s="27">
        <v>0</v>
      </c>
      <c r="V268" s="27">
        <v>0</v>
      </c>
      <c r="W268" s="27">
        <v>0</v>
      </c>
      <c r="X268" s="31" t="s">
        <v>25</v>
      </c>
      <c r="Y268" s="12"/>
    </row>
    <row r="269" spans="1:25" ht="27" customHeight="1" x14ac:dyDescent="0.25">
      <c r="A269" s="54" t="s">
        <v>234</v>
      </c>
      <c r="B269" s="49" t="s">
        <v>235</v>
      </c>
      <c r="C269" s="26" t="s">
        <v>24</v>
      </c>
      <c r="D269" s="52">
        <v>0</v>
      </c>
      <c r="E269" s="52">
        <v>0</v>
      </c>
      <c r="F269" s="52">
        <v>0</v>
      </c>
      <c r="G269" s="52">
        <v>0</v>
      </c>
      <c r="H269" s="52">
        <v>0</v>
      </c>
      <c r="I269" s="52">
        <v>0</v>
      </c>
      <c r="J269" s="52">
        <v>0</v>
      </c>
      <c r="K269" s="52">
        <v>0</v>
      </c>
      <c r="L269" s="52">
        <v>0</v>
      </c>
      <c r="M269" s="52">
        <v>0</v>
      </c>
      <c r="N269" s="27">
        <v>0</v>
      </c>
      <c r="O269" s="29" t="str">
        <f t="shared" si="100"/>
        <v>-</v>
      </c>
      <c r="P269" s="27">
        <v>0</v>
      </c>
      <c r="Q269" s="27">
        <v>0</v>
      </c>
      <c r="R269" s="27">
        <v>0</v>
      </c>
      <c r="S269" s="27">
        <v>0</v>
      </c>
      <c r="T269" s="27">
        <v>0</v>
      </c>
      <c r="U269" s="27">
        <v>0</v>
      </c>
      <c r="V269" s="27">
        <v>0</v>
      </c>
      <c r="W269" s="27">
        <v>0</v>
      </c>
      <c r="X269" s="31" t="s">
        <v>25</v>
      </c>
      <c r="Y269" s="12"/>
    </row>
    <row r="270" spans="1:25" ht="27" customHeight="1" x14ac:dyDescent="0.25">
      <c r="A270" s="54" t="s">
        <v>236</v>
      </c>
      <c r="B270" s="49" t="s">
        <v>237</v>
      </c>
      <c r="C270" s="26" t="s">
        <v>24</v>
      </c>
      <c r="D270" s="52">
        <v>0</v>
      </c>
      <c r="E270" s="52">
        <v>0</v>
      </c>
      <c r="F270" s="52">
        <v>0</v>
      </c>
      <c r="G270" s="52">
        <v>0</v>
      </c>
      <c r="H270" s="52">
        <v>0</v>
      </c>
      <c r="I270" s="52">
        <v>0</v>
      </c>
      <c r="J270" s="52">
        <v>0</v>
      </c>
      <c r="K270" s="52">
        <v>0</v>
      </c>
      <c r="L270" s="52">
        <v>0</v>
      </c>
      <c r="M270" s="52">
        <v>0</v>
      </c>
      <c r="N270" s="27">
        <v>0</v>
      </c>
      <c r="O270" s="29" t="str">
        <f t="shared" si="100"/>
        <v>-</v>
      </c>
      <c r="P270" s="27">
        <v>0</v>
      </c>
      <c r="Q270" s="27">
        <v>0</v>
      </c>
      <c r="R270" s="27">
        <v>0</v>
      </c>
      <c r="S270" s="27">
        <v>0</v>
      </c>
      <c r="T270" s="27">
        <v>0</v>
      </c>
      <c r="U270" s="27">
        <v>0</v>
      </c>
      <c r="V270" s="27">
        <v>0</v>
      </c>
      <c r="W270" s="27">
        <v>0</v>
      </c>
      <c r="X270" s="31" t="s">
        <v>25</v>
      </c>
      <c r="Y270" s="12"/>
    </row>
    <row r="271" spans="1:25" ht="27" customHeight="1" x14ac:dyDescent="0.25">
      <c r="A271" s="54" t="s">
        <v>238</v>
      </c>
      <c r="B271" s="49" t="s">
        <v>239</v>
      </c>
      <c r="C271" s="26" t="s">
        <v>24</v>
      </c>
      <c r="D271" s="52">
        <v>0</v>
      </c>
      <c r="E271" s="52">
        <v>0</v>
      </c>
      <c r="F271" s="52">
        <v>0</v>
      </c>
      <c r="G271" s="52">
        <v>0</v>
      </c>
      <c r="H271" s="52">
        <v>0</v>
      </c>
      <c r="I271" s="52">
        <v>0</v>
      </c>
      <c r="J271" s="52">
        <v>0</v>
      </c>
      <c r="K271" s="52">
        <v>0</v>
      </c>
      <c r="L271" s="52">
        <v>0</v>
      </c>
      <c r="M271" s="52">
        <v>0</v>
      </c>
      <c r="N271" s="27">
        <v>0</v>
      </c>
      <c r="O271" s="29" t="str">
        <f t="shared" si="100"/>
        <v>-</v>
      </c>
      <c r="P271" s="27">
        <v>0</v>
      </c>
      <c r="Q271" s="27">
        <v>0</v>
      </c>
      <c r="R271" s="27">
        <v>0</v>
      </c>
      <c r="S271" s="27">
        <v>0</v>
      </c>
      <c r="T271" s="27">
        <v>0</v>
      </c>
      <c r="U271" s="27">
        <v>0</v>
      </c>
      <c r="V271" s="27">
        <v>0</v>
      </c>
      <c r="W271" s="27">
        <v>0</v>
      </c>
      <c r="X271" s="31" t="s">
        <v>25</v>
      </c>
      <c r="Y271" s="12"/>
    </row>
    <row r="272" spans="1:25" ht="27" customHeight="1" x14ac:dyDescent="0.25">
      <c r="A272" s="54" t="s">
        <v>240</v>
      </c>
      <c r="B272" s="49" t="s">
        <v>128</v>
      </c>
      <c r="C272" s="26" t="s">
        <v>24</v>
      </c>
      <c r="D272" s="52">
        <v>0</v>
      </c>
      <c r="E272" s="52">
        <v>0</v>
      </c>
      <c r="F272" s="52">
        <v>0</v>
      </c>
      <c r="G272" s="52">
        <v>0</v>
      </c>
      <c r="H272" s="52">
        <v>0</v>
      </c>
      <c r="I272" s="52">
        <v>0</v>
      </c>
      <c r="J272" s="52">
        <v>0</v>
      </c>
      <c r="K272" s="52">
        <v>0</v>
      </c>
      <c r="L272" s="52">
        <v>0</v>
      </c>
      <c r="M272" s="52">
        <v>0</v>
      </c>
      <c r="N272" s="27">
        <v>0</v>
      </c>
      <c r="O272" s="29" t="str">
        <f t="shared" si="100"/>
        <v>-</v>
      </c>
      <c r="P272" s="27">
        <v>0</v>
      </c>
      <c r="Q272" s="27">
        <v>0</v>
      </c>
      <c r="R272" s="27">
        <v>0</v>
      </c>
      <c r="S272" s="27">
        <v>0</v>
      </c>
      <c r="T272" s="27">
        <v>0</v>
      </c>
      <c r="U272" s="27">
        <v>0</v>
      </c>
      <c r="V272" s="27">
        <v>0</v>
      </c>
      <c r="W272" s="27">
        <v>0</v>
      </c>
      <c r="X272" s="31" t="s">
        <v>25</v>
      </c>
      <c r="Y272" s="12"/>
    </row>
    <row r="273" spans="1:25" ht="27" customHeight="1" x14ac:dyDescent="0.25">
      <c r="A273" s="54" t="s">
        <v>241</v>
      </c>
      <c r="B273" s="49" t="s">
        <v>130</v>
      </c>
      <c r="C273" s="26" t="s">
        <v>24</v>
      </c>
      <c r="D273" s="52">
        <f t="shared" ref="D273:N273" si="101">SUM(D274:D276)</f>
        <v>55.087602082146496</v>
      </c>
      <c r="E273" s="52">
        <f t="shared" si="101"/>
        <v>0</v>
      </c>
      <c r="F273" s="52">
        <f t="shared" si="101"/>
        <v>0</v>
      </c>
      <c r="G273" s="52">
        <f t="shared" si="101"/>
        <v>45.906335068455412</v>
      </c>
      <c r="H273" s="52">
        <f t="shared" si="101"/>
        <v>9.1812670136910839</v>
      </c>
      <c r="I273" s="52">
        <f t="shared" si="101"/>
        <v>0</v>
      </c>
      <c r="J273" s="52">
        <f t="shared" si="101"/>
        <v>0</v>
      </c>
      <c r="K273" s="52">
        <f t="shared" si="101"/>
        <v>0</v>
      </c>
      <c r="L273" s="52">
        <f t="shared" si="101"/>
        <v>0</v>
      </c>
      <c r="M273" s="52">
        <f t="shared" si="101"/>
        <v>0</v>
      </c>
      <c r="N273" s="52">
        <f t="shared" si="101"/>
        <v>-55.087602082146496</v>
      </c>
      <c r="O273" s="29">
        <f t="shared" si="100"/>
        <v>-1</v>
      </c>
      <c r="P273" s="55">
        <f>SUM(P274:P276)</f>
        <v>0</v>
      </c>
      <c r="Q273" s="55">
        <f t="shared" ref="Q273:W273" si="102">SUM(Q274:Q274)</f>
        <v>0</v>
      </c>
      <c r="R273" s="55">
        <f>SUM(R274:R276)</f>
        <v>0</v>
      </c>
      <c r="S273" s="55">
        <f t="shared" si="102"/>
        <v>0</v>
      </c>
      <c r="T273" s="55">
        <f>SUM(T274:T276)</f>
        <v>-45.906335068455412</v>
      </c>
      <c r="U273" s="55">
        <f t="shared" si="102"/>
        <v>-100</v>
      </c>
      <c r="V273" s="55">
        <f>SUM(V274:V276)</f>
        <v>-9.1812670136910839</v>
      </c>
      <c r="W273" s="55">
        <f t="shared" si="102"/>
        <v>-100</v>
      </c>
      <c r="X273" s="31" t="s">
        <v>25</v>
      </c>
      <c r="Y273" s="12"/>
    </row>
    <row r="274" spans="1:25" ht="27" customHeight="1" x14ac:dyDescent="0.25">
      <c r="A274" s="24" t="s">
        <v>241</v>
      </c>
      <c r="B274" s="25" t="s">
        <v>535</v>
      </c>
      <c r="C274" s="26" t="s">
        <v>536</v>
      </c>
      <c r="D274" s="27">
        <f>IF(E274="нд","нд",E274+F274+G274+H274)</f>
        <v>50.747008072349523</v>
      </c>
      <c r="E274" s="27">
        <v>0</v>
      </c>
      <c r="F274" s="27">
        <v>0</v>
      </c>
      <c r="G274" s="27">
        <v>42.289173393624601</v>
      </c>
      <c r="H274" s="27">
        <v>8.4578346787249217</v>
      </c>
      <c r="I274" s="27">
        <f>J274+K274+L274+M274</f>
        <v>0</v>
      </c>
      <c r="J274" s="27">
        <v>0</v>
      </c>
      <c r="K274" s="27">
        <v>0</v>
      </c>
      <c r="L274" s="27">
        <v>0</v>
      </c>
      <c r="M274" s="27">
        <v>0</v>
      </c>
      <c r="N274" s="28">
        <f>IF(D274="нд","нд",I274-D274)</f>
        <v>-50.747008072349523</v>
      </c>
      <c r="O274" s="29">
        <f t="shared" si="100"/>
        <v>-1</v>
      </c>
      <c r="P274" s="28">
        <f>IF(E274="нд","нд",J274-E274)</f>
        <v>0</v>
      </c>
      <c r="Q274" s="30" t="str">
        <f>IF($D274="нд","нд",IF(E274=0,"-",P274/E274*100))</f>
        <v>-</v>
      </c>
      <c r="R274" s="28">
        <f>IF(F274="нд","нд",K274-F274)</f>
        <v>0</v>
      </c>
      <c r="S274" s="30" t="str">
        <f>IF($D274="нд","нд",IF(F274=0,"-",R274/F274*100))</f>
        <v>-</v>
      </c>
      <c r="T274" s="28">
        <f>IF(G274="нд","нд",L274-G274)</f>
        <v>-42.289173393624601</v>
      </c>
      <c r="U274" s="30">
        <f>IF($D274="нд","нд",IF(G274=0,"-",T274/G274*100))</f>
        <v>-100</v>
      </c>
      <c r="V274" s="28">
        <f>IF(H274="нд","нд",M274-H274)</f>
        <v>-8.4578346787249217</v>
      </c>
      <c r="W274" s="30">
        <f>IF($D274="нд","нд",IF(H274=0,"-",V274/H274*100))</f>
        <v>-100</v>
      </c>
      <c r="X274" s="31" t="s">
        <v>541</v>
      </c>
      <c r="Y274" s="12"/>
    </row>
    <row r="275" spans="1:25" ht="27" customHeight="1" x14ac:dyDescent="0.25">
      <c r="A275" s="24" t="s">
        <v>241</v>
      </c>
      <c r="B275" s="25" t="s">
        <v>537</v>
      </c>
      <c r="C275" s="26" t="s">
        <v>538</v>
      </c>
      <c r="D275" s="27">
        <f t="shared" ref="D275:D276" si="103">IF(E275="нд","нд",E275+F275+G275+H275)</f>
        <v>1.035751509041448</v>
      </c>
      <c r="E275" s="27">
        <v>0</v>
      </c>
      <c r="F275" s="27">
        <v>0</v>
      </c>
      <c r="G275" s="27">
        <v>0.86312625753453998</v>
      </c>
      <c r="H275" s="27">
        <v>0.172625251506908</v>
      </c>
      <c r="I275" s="27">
        <f t="shared" ref="I275:I276" si="104">J275+K275+L275+M275</f>
        <v>0</v>
      </c>
      <c r="J275" s="27">
        <v>0</v>
      </c>
      <c r="K275" s="27">
        <v>0</v>
      </c>
      <c r="L275" s="27">
        <v>0</v>
      </c>
      <c r="M275" s="27">
        <v>0</v>
      </c>
      <c r="N275" s="28">
        <f t="shared" ref="N275:N276" si="105">IF(D275="нд","нд",I275-D275)</f>
        <v>-1.035751509041448</v>
      </c>
      <c r="O275" s="29">
        <f t="shared" si="100"/>
        <v>-1</v>
      </c>
      <c r="P275" s="28">
        <f t="shared" ref="P275:P276" si="106">IF(E275="нд","нд",J275-E275)</f>
        <v>0</v>
      </c>
      <c r="Q275" s="30" t="str">
        <f t="shared" ref="Q275:Q276" si="107">IF($D275="нд","нд",IF(E275=0,"-",P275/E275*100))</f>
        <v>-</v>
      </c>
      <c r="R275" s="28">
        <f t="shared" ref="R275:R276" si="108">IF(F275="нд","нд",K275-F275)</f>
        <v>0</v>
      </c>
      <c r="S275" s="30" t="str">
        <f t="shared" ref="S275:S276" si="109">IF($D275="нд","нд",IF(F275=0,"-",R275/F275*100))</f>
        <v>-</v>
      </c>
      <c r="T275" s="28">
        <f t="shared" ref="T275:T276" si="110">IF(G275="нд","нд",L275-G275)</f>
        <v>-0.86312625753453998</v>
      </c>
      <c r="U275" s="30">
        <f t="shared" ref="U275:U276" si="111">IF($D275="нд","нд",IF(G275=0,"-",T275/G275*100))</f>
        <v>-100</v>
      </c>
      <c r="V275" s="28">
        <f t="shared" ref="V275:V276" si="112">IF(H275="нд","нд",M275-H275)</f>
        <v>-0.172625251506908</v>
      </c>
      <c r="W275" s="30">
        <f t="shared" ref="W275:W276" si="113">IF($D275="нд","нд",IF(H275=0,"-",V275/H275*100))</f>
        <v>-100</v>
      </c>
      <c r="X275" s="31" t="s">
        <v>541</v>
      </c>
      <c r="Y275" s="12"/>
    </row>
    <row r="276" spans="1:25" ht="27" customHeight="1" x14ac:dyDescent="0.25">
      <c r="A276" s="24" t="s">
        <v>241</v>
      </c>
      <c r="B276" s="25" t="s">
        <v>539</v>
      </c>
      <c r="C276" s="26" t="s">
        <v>540</v>
      </c>
      <c r="D276" s="27">
        <f t="shared" si="103"/>
        <v>3.3048425007555262</v>
      </c>
      <c r="E276" s="27">
        <v>0</v>
      </c>
      <c r="F276" s="27">
        <v>0</v>
      </c>
      <c r="G276" s="27">
        <v>2.7540354172962718</v>
      </c>
      <c r="H276" s="27">
        <v>0.55080708345925444</v>
      </c>
      <c r="I276" s="27">
        <f t="shared" si="104"/>
        <v>0</v>
      </c>
      <c r="J276" s="27">
        <v>0</v>
      </c>
      <c r="K276" s="27">
        <v>0</v>
      </c>
      <c r="L276" s="27">
        <v>0</v>
      </c>
      <c r="M276" s="27">
        <v>0</v>
      </c>
      <c r="N276" s="28">
        <f t="shared" si="105"/>
        <v>-3.3048425007555262</v>
      </c>
      <c r="O276" s="29">
        <f t="shared" si="100"/>
        <v>-1</v>
      </c>
      <c r="P276" s="28">
        <f t="shared" si="106"/>
        <v>0</v>
      </c>
      <c r="Q276" s="30" t="str">
        <f t="shared" si="107"/>
        <v>-</v>
      </c>
      <c r="R276" s="28">
        <f t="shared" si="108"/>
        <v>0</v>
      </c>
      <c r="S276" s="30" t="str">
        <f t="shared" si="109"/>
        <v>-</v>
      </c>
      <c r="T276" s="28">
        <f t="shared" si="110"/>
        <v>-2.7540354172962718</v>
      </c>
      <c r="U276" s="30">
        <f t="shared" si="111"/>
        <v>-100</v>
      </c>
      <c r="V276" s="28">
        <f t="shared" si="112"/>
        <v>-0.55080708345925444</v>
      </c>
      <c r="W276" s="30">
        <f t="shared" si="113"/>
        <v>-100</v>
      </c>
      <c r="X276" s="31" t="s">
        <v>541</v>
      </c>
      <c r="Y276" s="12"/>
    </row>
    <row r="277" spans="1:25" ht="27" customHeight="1" x14ac:dyDescent="0.25">
      <c r="A277" s="54" t="s">
        <v>242</v>
      </c>
      <c r="B277" s="49" t="s">
        <v>243</v>
      </c>
      <c r="C277" s="26" t="s">
        <v>24</v>
      </c>
      <c r="D277" s="27">
        <v>0</v>
      </c>
      <c r="E277" s="27">
        <v>0</v>
      </c>
      <c r="F277" s="27">
        <v>0</v>
      </c>
      <c r="G277" s="27">
        <v>0</v>
      </c>
      <c r="H277" s="27">
        <v>0</v>
      </c>
      <c r="I277" s="27">
        <v>0</v>
      </c>
      <c r="J277" s="27">
        <v>0</v>
      </c>
      <c r="K277" s="27">
        <v>0</v>
      </c>
      <c r="L277" s="27">
        <v>0</v>
      </c>
      <c r="M277" s="27">
        <v>0</v>
      </c>
      <c r="N277" s="27">
        <v>0</v>
      </c>
      <c r="O277" s="29" t="str">
        <f t="shared" si="100"/>
        <v>-</v>
      </c>
      <c r="P277" s="27">
        <v>0</v>
      </c>
      <c r="Q277" s="27">
        <v>0</v>
      </c>
      <c r="R277" s="27">
        <v>0</v>
      </c>
      <c r="S277" s="27">
        <v>0</v>
      </c>
      <c r="T277" s="27">
        <v>0</v>
      </c>
      <c r="U277" s="27">
        <v>0</v>
      </c>
      <c r="V277" s="27">
        <v>0</v>
      </c>
      <c r="W277" s="27">
        <v>0</v>
      </c>
      <c r="X277" s="31" t="s">
        <v>25</v>
      </c>
      <c r="Y277" s="12"/>
    </row>
    <row r="278" spans="1:25" x14ac:dyDescent="0.25">
      <c r="A278" s="56" t="s">
        <v>244</v>
      </c>
      <c r="B278" s="57"/>
      <c r="C278" s="32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3"/>
    </row>
    <row r="279" spans="1:25" x14ac:dyDescent="0.25">
      <c r="A279" s="34"/>
      <c r="B279" s="35" t="s">
        <v>245</v>
      </c>
      <c r="C279" s="35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3"/>
    </row>
    <row r="280" spans="1:25" x14ac:dyDescent="0.25">
      <c r="A280" s="34">
        <v>1</v>
      </c>
      <c r="B280" s="36" t="s">
        <v>246</v>
      </c>
      <c r="C280" s="36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3"/>
    </row>
    <row r="281" spans="1:25" x14ac:dyDescent="0.25">
      <c r="A281" s="34">
        <v>2</v>
      </c>
      <c r="B281" s="36" t="s">
        <v>247</v>
      </c>
      <c r="C281" s="36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3"/>
    </row>
    <row r="282" spans="1:25" ht="16.5" thickBot="1" x14ac:dyDescent="0.3">
      <c r="A282" s="37" t="s">
        <v>248</v>
      </c>
      <c r="B282" s="38"/>
      <c r="C282" s="39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3"/>
    </row>
    <row r="283" spans="1:25" x14ac:dyDescent="0.25">
      <c r="A283" s="40"/>
      <c r="B283" s="40"/>
      <c r="C283" s="40"/>
      <c r="D283" s="40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O283" s="40"/>
      <c r="P283" s="40"/>
      <c r="Q283" s="40"/>
      <c r="R283" s="40"/>
      <c r="S283" s="40"/>
      <c r="T283" s="40"/>
      <c r="U283" s="40"/>
      <c r="V283" s="40"/>
      <c r="W283" s="40"/>
    </row>
    <row r="284" spans="1:25" x14ac:dyDescent="0.25">
      <c r="A284" s="40"/>
      <c r="B284" s="41" t="s">
        <v>249</v>
      </c>
      <c r="C284" s="41"/>
      <c r="D284" s="40"/>
      <c r="E284" s="40"/>
      <c r="F284" s="40"/>
      <c r="G284" s="40"/>
      <c r="H284" s="40"/>
      <c r="I284" s="40"/>
      <c r="J284" s="40"/>
      <c r="K284" s="40"/>
      <c r="L284" s="40"/>
      <c r="M284" s="40"/>
      <c r="N284" s="40"/>
      <c r="O284" s="40"/>
      <c r="P284" s="40"/>
      <c r="Q284" s="40"/>
      <c r="R284" s="40"/>
      <c r="S284" s="40"/>
      <c r="T284" s="40"/>
      <c r="U284" s="40"/>
      <c r="V284" s="40"/>
      <c r="W284" s="40"/>
    </row>
    <row r="285" spans="1:25" x14ac:dyDescent="0.25">
      <c r="A285" s="40"/>
      <c r="B285" s="58" t="s">
        <v>250</v>
      </c>
      <c r="C285" s="58"/>
      <c r="D285" s="58"/>
      <c r="E285" s="58"/>
      <c r="F285" s="58"/>
      <c r="G285" s="58"/>
      <c r="H285" s="58"/>
      <c r="I285" s="58"/>
      <c r="J285" s="58"/>
      <c r="K285" s="58"/>
      <c r="L285" s="58"/>
      <c r="M285" s="58"/>
      <c r="N285" s="40"/>
      <c r="O285" s="40"/>
      <c r="P285" s="40"/>
      <c r="Q285" s="40"/>
      <c r="R285" s="40"/>
      <c r="S285" s="40"/>
      <c r="T285" s="40"/>
      <c r="U285" s="40"/>
      <c r="V285" s="40"/>
      <c r="W285" s="40"/>
    </row>
    <row r="286" spans="1:25" x14ac:dyDescent="0.25">
      <c r="A286" s="40"/>
      <c r="B286" s="1" t="s">
        <v>251</v>
      </c>
      <c r="S286" s="40"/>
      <c r="T286" s="40"/>
      <c r="U286" s="40"/>
      <c r="V286" s="40"/>
      <c r="W286" s="40"/>
    </row>
    <row r="287" spans="1:25" x14ac:dyDescent="0.25">
      <c r="A287" s="40"/>
      <c r="S287" s="40"/>
      <c r="T287" s="40"/>
      <c r="U287" s="40"/>
      <c r="V287" s="40"/>
      <c r="W287" s="40"/>
    </row>
    <row r="288" spans="1:25" x14ac:dyDescent="0.25">
      <c r="A288" s="40"/>
      <c r="B288" s="59" t="s">
        <v>252</v>
      </c>
      <c r="C288" s="59"/>
      <c r="D288" s="59"/>
      <c r="E288" s="59"/>
      <c r="F288" s="59"/>
      <c r="G288" s="59"/>
      <c r="H288" s="59"/>
      <c r="I288" s="59"/>
      <c r="J288" s="59"/>
      <c r="K288" s="59"/>
      <c r="L288" s="59"/>
      <c r="M288" s="59"/>
      <c r="N288" s="59"/>
      <c r="O288" s="42"/>
      <c r="P288" s="42"/>
      <c r="Q288" s="42"/>
      <c r="R288" s="42"/>
      <c r="S288" s="40"/>
      <c r="T288" s="40"/>
      <c r="U288" s="40"/>
      <c r="V288" s="40"/>
      <c r="W288" s="40"/>
    </row>
    <row r="289" spans="1:23" x14ac:dyDescent="0.25">
      <c r="A289" s="40"/>
      <c r="B289" s="5"/>
      <c r="C289" s="5"/>
      <c r="D289" s="40"/>
      <c r="E289" s="40"/>
      <c r="F289" s="40"/>
      <c r="G289" s="40"/>
      <c r="H289" s="40"/>
      <c r="I289" s="40"/>
      <c r="J289" s="40"/>
      <c r="K289" s="40"/>
      <c r="L289" s="40"/>
      <c r="M289" s="40"/>
      <c r="N289" s="40"/>
      <c r="O289" s="40"/>
      <c r="P289" s="40"/>
      <c r="Q289" s="40"/>
      <c r="R289" s="40"/>
      <c r="S289" s="40"/>
      <c r="T289" s="40"/>
      <c r="U289" s="40"/>
      <c r="V289" s="40"/>
      <c r="W289" s="40"/>
    </row>
    <row r="290" spans="1:23" x14ac:dyDescent="0.25">
      <c r="A290" s="40"/>
      <c r="B290" s="40"/>
      <c r="C290" s="40"/>
      <c r="D290" s="40"/>
      <c r="E290" s="40"/>
      <c r="F290" s="40"/>
      <c r="G290" s="40"/>
      <c r="H290" s="40"/>
      <c r="I290" s="40"/>
      <c r="J290" s="40"/>
      <c r="K290" s="40"/>
      <c r="L290" s="40"/>
      <c r="M290" s="40"/>
      <c r="N290" s="40"/>
      <c r="O290" s="40"/>
      <c r="P290" s="40"/>
      <c r="Q290" s="40"/>
      <c r="R290" s="40"/>
      <c r="S290" s="40"/>
      <c r="T290" s="40"/>
      <c r="U290" s="40"/>
      <c r="V290" s="40"/>
      <c r="W290" s="40"/>
    </row>
    <row r="291" spans="1:23" x14ac:dyDescent="0.25">
      <c r="A291" s="43"/>
    </row>
    <row r="292" spans="1:23" x14ac:dyDescent="0.25">
      <c r="A292" s="44"/>
      <c r="N292" s="45"/>
      <c r="O292" s="45"/>
      <c r="P292" s="45"/>
      <c r="Q292" s="45"/>
      <c r="R292" s="45"/>
      <c r="S292" s="45"/>
      <c r="T292" s="45"/>
      <c r="U292" s="45"/>
      <c r="V292" s="45"/>
      <c r="W292" s="45"/>
    </row>
    <row r="293" spans="1:23" ht="21" customHeight="1" x14ac:dyDescent="0.3">
      <c r="B293" s="46"/>
      <c r="C293" s="46"/>
      <c r="D293" s="47"/>
      <c r="E293" s="47"/>
      <c r="F293" s="47"/>
      <c r="G293" s="47"/>
      <c r="H293" s="47"/>
      <c r="S293" s="48"/>
      <c r="T293" s="48"/>
      <c r="U293" s="48"/>
      <c r="V293" s="48"/>
      <c r="W293" s="48"/>
    </row>
  </sheetData>
  <mergeCells count="35">
    <mergeCell ref="A11:X11"/>
    <mergeCell ref="A4:X4"/>
    <mergeCell ref="A5:X5"/>
    <mergeCell ref="A7:X7"/>
    <mergeCell ref="A8:X8"/>
    <mergeCell ref="A10:X10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V21:W22"/>
    <mergeCell ref="J22:J23"/>
    <mergeCell ref="K22:K23"/>
    <mergeCell ref="L22:L23"/>
    <mergeCell ref="M22:M23"/>
    <mergeCell ref="I21:M21"/>
    <mergeCell ref="N21:O22"/>
    <mergeCell ref="P21:Q22"/>
    <mergeCell ref="R21:S22"/>
    <mergeCell ref="T21:U22"/>
    <mergeCell ref="A278:B278"/>
    <mergeCell ref="B285:M285"/>
    <mergeCell ref="B288:N288"/>
    <mergeCell ref="D22:D23"/>
    <mergeCell ref="E22:E23"/>
    <mergeCell ref="F22:F23"/>
    <mergeCell ref="G22:G23"/>
    <mergeCell ref="H22:H23"/>
    <mergeCell ref="I22:I23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2023-02-13T07:27:16Z</dcterms:created>
  <dcterms:modified xsi:type="dcterms:W3CDTF">2023-02-13T07:33:02Z</dcterms:modified>
</cp:coreProperties>
</file>