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0" yWindow="180" windowWidth="25140" windowHeight="12555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Чеченэнерго'!#REF!</definedName>
    <definedName name="_xlnm.Print_Area" localSheetId="1">'ФЭМ Чеченэнерго'!$A$1:$G$452</definedName>
  </definedNames>
  <calcPr calcId="145621"/>
</workbook>
</file>

<file path=xl/calcChain.xml><?xml version="1.0" encoding="utf-8"?>
<calcChain xmlns="http://schemas.openxmlformats.org/spreadsheetml/2006/main">
  <c r="E431" i="3" l="1"/>
  <c r="D90" i="3" l="1"/>
  <c r="D350" i="3"/>
  <c r="D53" i="3" l="1"/>
  <c r="D96" i="3"/>
  <c r="D145" i="3"/>
  <c r="D148" i="3"/>
  <c r="D108" i="3"/>
  <c r="D95" i="3"/>
  <c r="D89" i="3"/>
  <c r="D72" i="3"/>
  <c r="D56" i="3"/>
  <c r="D252" i="3"/>
  <c r="D281" i="3"/>
  <c r="D384" i="3"/>
  <c r="D414" i="3"/>
  <c r="D399" i="3" s="1"/>
  <c r="D147" i="3"/>
  <c r="D153" i="3"/>
  <c r="D124" i="3"/>
  <c r="D102" i="3"/>
  <c r="D87" i="3"/>
  <c r="D286" i="3"/>
  <c r="D38" i="3"/>
  <c r="D73" i="3" l="1"/>
  <c r="D376" i="3"/>
  <c r="D303" i="3"/>
  <c r="D61" i="3"/>
  <c r="D398" i="3" l="1"/>
  <c r="D76" i="3"/>
  <c r="E371" i="3"/>
  <c r="D375" i="3" l="1"/>
  <c r="E281" i="3"/>
  <c r="D374" i="3" l="1"/>
  <c r="D373" i="3" l="1"/>
  <c r="E286" i="3"/>
  <c r="F446" i="3" l="1"/>
  <c r="F211" i="3"/>
  <c r="F434" i="3" l="1"/>
  <c r="G434" i="3" s="1"/>
  <c r="F293" i="3"/>
  <c r="G293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14" i="3"/>
  <c r="G214" i="3" s="1"/>
  <c r="E229" i="3"/>
  <c r="E341" i="3"/>
  <c r="F341" i="3" s="1"/>
  <c r="G341" i="3" s="1"/>
  <c r="F348" i="3"/>
  <c r="G348" i="3" s="1"/>
  <c r="F413" i="3"/>
  <c r="G413" i="3" s="1"/>
  <c r="F433" i="3"/>
  <c r="G433" i="3" s="1"/>
  <c r="F435" i="3"/>
  <c r="G435" i="3" s="1"/>
  <c r="F437" i="3"/>
  <c r="G437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 s="1"/>
  <c r="D191" i="6"/>
  <c r="E191" i="6"/>
  <c r="F191" i="6"/>
  <c r="C192" i="6"/>
  <c r="D192" i="6"/>
  <c r="G192" i="6" s="1"/>
  <c r="E192" i="6"/>
  <c r="F192" i="6"/>
  <c r="C196" i="6"/>
  <c r="D196" i="6"/>
  <c r="E196" i="6"/>
  <c r="G196" i="6" s="1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G200" i="6" s="1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E215" i="6"/>
  <c r="C216" i="6"/>
  <c r="D216" i="6"/>
  <c r="G216" i="6" s="1"/>
  <c r="E216" i="6"/>
  <c r="F216" i="6"/>
  <c r="C220" i="6"/>
  <c r="D220" i="6"/>
  <c r="E220" i="6"/>
  <c r="E249" i="6" s="1"/>
  <c r="F220" i="6"/>
  <c r="C221" i="6"/>
  <c r="D221" i="6"/>
  <c r="G221" i="6" s="1"/>
  <c r="E221" i="6"/>
  <c r="F221" i="6"/>
  <c r="F223" i="6" s="1"/>
  <c r="C222" i="6"/>
  <c r="D222" i="6"/>
  <c r="E222" i="6"/>
  <c r="E223" i="6"/>
  <c r="F222" i="6"/>
  <c r="G222" i="6"/>
  <c r="G223" i="6" s="1"/>
  <c r="C224" i="6"/>
  <c r="D224" i="6"/>
  <c r="E224" i="6"/>
  <c r="E253" i="6" s="1"/>
  <c r="F224" i="6"/>
  <c r="E225" i="6"/>
  <c r="E226" i="6" s="1"/>
  <c r="C227" i="6"/>
  <c r="D227" i="6"/>
  <c r="E227" i="6"/>
  <c r="E243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D236" i="6" s="1"/>
  <c r="D259" i="6" s="1"/>
  <c r="E234" i="6"/>
  <c r="F234" i="6"/>
  <c r="F236" i="6" s="1"/>
  <c r="F259" i="6" s="1"/>
  <c r="C235" i="6"/>
  <c r="D235" i="6"/>
  <c r="E235" i="6"/>
  <c r="F235" i="6"/>
  <c r="C236" i="6"/>
  <c r="C259" i="6"/>
  <c r="E236" i="6"/>
  <c r="C237" i="6"/>
  <c r="D237" i="6"/>
  <c r="D239" i="6" s="1"/>
  <c r="E237" i="6"/>
  <c r="F237" i="6"/>
  <c r="F239" i="6" s="1"/>
  <c r="F215" i="6" s="1"/>
  <c r="C238" i="6"/>
  <c r="D238" i="6"/>
  <c r="E238" i="6"/>
  <c r="F238" i="6"/>
  <c r="C239" i="6"/>
  <c r="C215" i="6"/>
  <c r="E239" i="6"/>
  <c r="C240" i="6"/>
  <c r="D240" i="6"/>
  <c r="E240" i="6"/>
  <c r="F240" i="6"/>
  <c r="F242" i="6" s="1"/>
  <c r="C241" i="6"/>
  <c r="D241" i="6"/>
  <c r="E241" i="6"/>
  <c r="F241" i="6"/>
  <c r="C242" i="6"/>
  <c r="C225" i="6" s="1"/>
  <c r="C226" i="6" s="1"/>
  <c r="D242" i="6"/>
  <c r="D225" i="6" s="1"/>
  <c r="D226" i="6" s="1"/>
  <c r="E242" i="6"/>
  <c r="C243" i="6"/>
  <c r="D243" i="6"/>
  <c r="C244" i="6"/>
  <c r="E244" i="6"/>
  <c r="C248" i="6"/>
  <c r="C249" i="6"/>
  <c r="F249" i="6"/>
  <c r="G249" i="6"/>
  <c r="G250" i="6"/>
  <c r="D251" i="6"/>
  <c r="G251" i="6"/>
  <c r="G252" i="6"/>
  <c r="G253" i="6"/>
  <c r="D254" i="6"/>
  <c r="F254" i="6"/>
  <c r="G254" i="6"/>
  <c r="G255" i="6"/>
  <c r="G256" i="6"/>
  <c r="G257" i="6"/>
  <c r="G258" i="6"/>
  <c r="E259" i="6"/>
  <c r="G259" i="6"/>
  <c r="C265" i="6"/>
  <c r="C275" i="6" s="1"/>
  <c r="D265" i="6"/>
  <c r="E265" i="6"/>
  <c r="E270" i="6" s="1"/>
  <c r="F265" i="6"/>
  <c r="C266" i="6"/>
  <c r="D266" i="6"/>
  <c r="G266" i="6" s="1"/>
  <c r="G270" i="6" s="1"/>
  <c r="E266" i="6"/>
  <c r="F266" i="6"/>
  <c r="F279" i="6" s="1"/>
  <c r="C267" i="6"/>
  <c r="C278" i="6" s="1"/>
  <c r="D267" i="6"/>
  <c r="E267" i="6"/>
  <c r="G267" i="6" s="1"/>
  <c r="F267" i="6"/>
  <c r="C268" i="6"/>
  <c r="C271" i="6" s="1"/>
  <c r="D268" i="6"/>
  <c r="E268" i="6"/>
  <c r="F268" i="6"/>
  <c r="F271" i="6" s="1"/>
  <c r="C269" i="6"/>
  <c r="C276" i="6" s="1"/>
  <c r="D269" i="6"/>
  <c r="E269" i="6"/>
  <c r="E276" i="6" s="1"/>
  <c r="F269" i="6"/>
  <c r="F276" i="6" s="1"/>
  <c r="E271" i="6"/>
  <c r="G273" i="6"/>
  <c r="E274" i="6"/>
  <c r="E275" i="6"/>
  <c r="D276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G211" i="3"/>
  <c r="F74" i="3"/>
  <c r="G74" i="3" s="1"/>
  <c r="F290" i="3"/>
  <c r="G290" i="3" s="1"/>
  <c r="F294" i="3"/>
  <c r="G294" i="3" s="1"/>
  <c r="C250" i="6"/>
  <c r="C255" i="6" s="1"/>
  <c r="C254" i="6"/>
  <c r="C279" i="6" s="1"/>
  <c r="C251" i="6"/>
  <c r="C257" i="6" s="1"/>
  <c r="C253" i="6"/>
  <c r="C277" i="6"/>
  <c r="C199" i="6"/>
  <c r="C198" i="6"/>
  <c r="C223" i="6"/>
  <c r="D250" i="6"/>
  <c r="D252" i="6" s="1"/>
  <c r="F251" i="6"/>
  <c r="F257" i="6" s="1"/>
  <c r="F253" i="6"/>
  <c r="F278" i="6"/>
  <c r="D270" i="6"/>
  <c r="G265" i="6"/>
  <c r="D274" i="6"/>
  <c r="G274" i="6" s="1"/>
  <c r="D275" i="6"/>
  <c r="F250" i="6"/>
  <c r="F252" i="6"/>
  <c r="C270" i="6"/>
  <c r="D223" i="6"/>
  <c r="D248" i="6"/>
  <c r="D277" i="6" s="1"/>
  <c r="D271" i="6"/>
  <c r="D278" i="6"/>
  <c r="E248" i="6"/>
  <c r="D199" i="6"/>
  <c r="G199" i="6"/>
  <c r="D253" i="6"/>
  <c r="D256" i="6" s="1"/>
  <c r="D280" i="6" s="1"/>
  <c r="F255" i="6"/>
  <c r="C256" i="6"/>
  <c r="C280" i="6"/>
  <c r="F154" i="3"/>
  <c r="G154" i="3" s="1"/>
  <c r="F266" i="3"/>
  <c r="G266" i="3" s="1"/>
  <c r="F157" i="3"/>
  <c r="G157" i="3" s="1"/>
  <c r="F254" i="3"/>
  <c r="G254" i="3" s="1"/>
  <c r="F213" i="3"/>
  <c r="G213" i="3" s="1"/>
  <c r="D23" i="3"/>
  <c r="F285" i="3"/>
  <c r="G285" i="3" s="1"/>
  <c r="E414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F212" i="3"/>
  <c r="G212" i="3" s="1"/>
  <c r="F207" i="3"/>
  <c r="G207" i="3" s="1"/>
  <c r="F231" i="3"/>
  <c r="G231" i="3" s="1"/>
  <c r="F343" i="3"/>
  <c r="G343" i="3" s="1"/>
  <c r="F442" i="3"/>
  <c r="G442" i="3" s="1"/>
  <c r="F389" i="3"/>
  <c r="G389" i="3" s="1"/>
  <c r="F272" i="3"/>
  <c r="G272" i="3" s="1"/>
  <c r="F291" i="3"/>
  <c r="G291" i="3" s="1"/>
  <c r="F265" i="3"/>
  <c r="G265" i="3" s="1"/>
  <c r="F287" i="3"/>
  <c r="G287" i="3" s="1"/>
  <c r="F347" i="3"/>
  <c r="G347" i="3" s="1"/>
  <c r="F215" i="3"/>
  <c r="G215" i="3" s="1"/>
  <c r="E428" i="3"/>
  <c r="F269" i="3"/>
  <c r="G269" i="3" s="1"/>
  <c r="F386" i="3"/>
  <c r="G386" i="3" s="1"/>
  <c r="F189" i="3"/>
  <c r="G189" i="3" s="1"/>
  <c r="F282" i="3"/>
  <c r="G282" i="3" s="1"/>
  <c r="D81" i="3" l="1"/>
  <c r="D305" i="3"/>
  <c r="D244" i="6"/>
  <c r="D215" i="6"/>
  <c r="G215" i="6" s="1"/>
  <c r="F225" i="6"/>
  <c r="F243" i="6"/>
  <c r="F244" i="6"/>
  <c r="E256" i="6"/>
  <c r="E280" i="6" s="1"/>
  <c r="D257" i="6"/>
  <c r="D255" i="6"/>
  <c r="E278" i="6"/>
  <c r="G220" i="6"/>
  <c r="E254" i="6"/>
  <c r="E279" i="6" s="1"/>
  <c r="D249" i="6"/>
  <c r="F248" i="6"/>
  <c r="G269" i="6"/>
  <c r="F270" i="6"/>
  <c r="E277" i="6"/>
  <c r="E250" i="6"/>
  <c r="E255" i="6" s="1"/>
  <c r="C252" i="6"/>
  <c r="G275" i="6"/>
  <c r="C274" i="6"/>
  <c r="E251" i="6"/>
  <c r="E257" i="6" s="1"/>
  <c r="G268" i="6"/>
  <c r="G271" i="6" s="1"/>
  <c r="F229" i="3"/>
  <c r="G229" i="3" s="1"/>
  <c r="F289" i="3"/>
  <c r="G289" i="3" s="1"/>
  <c r="F239" i="3"/>
  <c r="G239" i="3" s="1"/>
  <c r="F65" i="3"/>
  <c r="G65" i="3" s="1"/>
  <c r="F444" i="3"/>
  <c r="G444" i="3" s="1"/>
  <c r="F158" i="3"/>
  <c r="G158" i="3" s="1"/>
  <c r="F432" i="3"/>
  <c r="G432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227" i="3"/>
  <c r="G227" i="3" s="1"/>
  <c r="F155" i="3"/>
  <c r="G155" i="3" s="1"/>
  <c r="F439" i="3"/>
  <c r="G439" i="3" s="1"/>
  <c r="F295" i="3"/>
  <c r="G295" i="3" s="1"/>
  <c r="F436" i="3"/>
  <c r="G436" i="3" s="1"/>
  <c r="F342" i="3"/>
  <c r="G342" i="3" s="1"/>
  <c r="F346" i="3"/>
  <c r="G346" i="3" s="1"/>
  <c r="F422" i="3"/>
  <c r="G422" i="3" s="1"/>
  <c r="F288" i="3"/>
  <c r="G288" i="3" s="1"/>
  <c r="F441" i="3"/>
  <c r="G441" i="3" s="1"/>
  <c r="F382" i="3"/>
  <c r="G382" i="3" s="1"/>
  <c r="G446" i="3"/>
  <c r="F408" i="3"/>
  <c r="G408" i="3" s="1"/>
  <c r="F54" i="3"/>
  <c r="G54" i="3" s="1"/>
  <c r="F205" i="3"/>
  <c r="G205" i="3" s="1"/>
  <c r="F217" i="3"/>
  <c r="G217" i="3" s="1"/>
  <c r="F233" i="3"/>
  <c r="G233" i="3" s="1"/>
  <c r="F292" i="3"/>
  <c r="G292" i="3" s="1"/>
  <c r="F299" i="3"/>
  <c r="G299" i="3" s="1"/>
  <c r="F270" i="3"/>
  <c r="G270" i="3" s="1"/>
  <c r="F271" i="3"/>
  <c r="G271" i="3" s="1"/>
  <c r="F232" i="3"/>
  <c r="G232" i="3" s="1"/>
  <c r="F428" i="3"/>
  <c r="G428" i="3" s="1"/>
  <c r="D109" i="3" l="1"/>
  <c r="G248" i="6"/>
  <c r="F277" i="6"/>
  <c r="F256" i="6"/>
  <c r="F280" i="6" s="1"/>
  <c r="E252" i="6"/>
  <c r="F430" i="3"/>
  <c r="G430" i="3" s="1"/>
  <c r="F431" i="3"/>
  <c r="G431" i="3" s="1"/>
  <c r="F237" i="3"/>
  <c r="G237" i="3" s="1"/>
  <c r="F286" i="3"/>
  <c r="G286" i="3" s="1"/>
  <c r="F414" i="3"/>
  <c r="G414" i="3" s="1"/>
  <c r="F281" i="3"/>
  <c r="G281" i="3" s="1"/>
  <c r="D160" i="3" l="1"/>
  <c r="D139" i="3"/>
  <c r="F283" i="3"/>
  <c r="G283" i="3" s="1"/>
  <c r="D165" i="3" l="1"/>
  <c r="F132" i="3"/>
  <c r="G132" i="3" s="1"/>
  <c r="F130" i="3" l="1"/>
  <c r="G130" i="3" s="1"/>
  <c r="F71" i="3" l="1"/>
  <c r="G71" i="3" s="1"/>
  <c r="F64" i="3" l="1"/>
  <c r="G64" i="3" s="1"/>
  <c r="F66" i="3"/>
  <c r="G66" i="3" s="1"/>
  <c r="F46" i="3" l="1"/>
  <c r="G46" i="3" s="1"/>
  <c r="F79" i="3"/>
  <c r="G79" i="3" s="1"/>
  <c r="F52" i="3"/>
  <c r="G52" i="3" s="1"/>
  <c r="F63" i="3"/>
  <c r="G63" i="3" s="1"/>
  <c r="F31" i="3"/>
  <c r="G31" i="3" s="1"/>
  <c r="E89" i="3"/>
  <c r="F89" i="3" s="1"/>
  <c r="G89" i="3" s="1"/>
  <c r="F69" i="3" l="1"/>
  <c r="G69" i="3" s="1"/>
  <c r="F75" i="3"/>
  <c r="G75" i="3" s="1"/>
  <c r="F104" i="3"/>
  <c r="G104" i="3" s="1"/>
  <c r="F105" i="3"/>
  <c r="G105" i="3" s="1"/>
  <c r="F99" i="3"/>
  <c r="G99" i="3" s="1"/>
  <c r="F100" i="3" l="1"/>
  <c r="G100" i="3" s="1"/>
  <c r="E101" i="3"/>
  <c r="F101" i="3" s="1"/>
  <c r="G101" i="3" s="1"/>
  <c r="F37" i="3"/>
  <c r="G37" i="3" s="1"/>
  <c r="E95" i="3"/>
  <c r="F95" i="3" s="1"/>
  <c r="G95" i="3" s="1"/>
  <c r="F117" i="3"/>
  <c r="G117" i="3" s="1"/>
  <c r="E147" i="3"/>
  <c r="F147" i="3" s="1"/>
  <c r="G147" i="3" s="1"/>
  <c r="F60" i="3"/>
  <c r="G60" i="3" s="1"/>
  <c r="E67" i="3"/>
  <c r="F67" i="3" s="1"/>
  <c r="G67" i="3" s="1"/>
  <c r="F62" i="3"/>
  <c r="G62" i="3" s="1"/>
  <c r="F68" i="3" l="1"/>
  <c r="G68" i="3" s="1"/>
  <c r="E72" i="3"/>
  <c r="F72" i="3" s="1"/>
  <c r="G72" i="3" s="1"/>
  <c r="F70" i="3"/>
  <c r="G70" i="3" s="1"/>
  <c r="E102" i="3" l="1"/>
  <c r="F102" i="3" s="1"/>
  <c r="G102" i="3" s="1"/>
  <c r="F97" i="3"/>
  <c r="G97" i="3" s="1"/>
  <c r="F138" i="3" l="1"/>
  <c r="G138" i="3" s="1"/>
  <c r="F133" i="3" l="1"/>
  <c r="G133" i="3" s="1"/>
  <c r="E124" i="3"/>
  <c r="F124" i="3" l="1"/>
  <c r="G124" i="3" s="1"/>
  <c r="F80" i="3" l="1"/>
  <c r="G80" i="3" s="1"/>
  <c r="F349" i="3" l="1"/>
  <c r="G349" i="3" s="1"/>
  <c r="F186" i="3" l="1"/>
  <c r="G186" i="3" s="1"/>
  <c r="F197" i="3"/>
  <c r="G197" i="3" s="1"/>
  <c r="F240" i="3"/>
  <c r="G240" i="3" s="1"/>
  <c r="F218" i="3"/>
  <c r="G218" i="3" s="1"/>
  <c r="F198" i="3"/>
  <c r="G198" i="3" s="1"/>
  <c r="F199" i="3"/>
  <c r="G199" i="3" s="1"/>
  <c r="F249" i="3" l="1"/>
  <c r="G249" i="3" s="1"/>
  <c r="F228" i="3"/>
  <c r="G228" i="3" s="1"/>
  <c r="F192" i="3"/>
  <c r="G192" i="3" s="1"/>
  <c r="F195" i="3"/>
  <c r="G195" i="3" s="1"/>
  <c r="F191" i="3"/>
  <c r="G191" i="3" s="1"/>
  <c r="F194" i="3"/>
  <c r="G194" i="3" s="1"/>
  <c r="F190" i="3"/>
  <c r="G190" i="3" s="1"/>
  <c r="F188" i="3"/>
  <c r="G188" i="3" s="1"/>
  <c r="F175" i="3"/>
  <c r="G175" i="3" s="1"/>
  <c r="F284" i="3"/>
  <c r="G284" i="3" s="1"/>
  <c r="F345" i="3"/>
  <c r="G345" i="3" s="1"/>
  <c r="F427" i="3"/>
  <c r="G427" i="3" s="1"/>
  <c r="F223" i="3"/>
  <c r="G223" i="3" s="1"/>
  <c r="F200" i="3"/>
  <c r="G200" i="3" s="1"/>
  <c r="F196" i="3"/>
  <c r="G196" i="3" s="1"/>
  <c r="E187" i="3" l="1"/>
  <c r="F187" i="3" s="1"/>
  <c r="G187" i="3" s="1"/>
  <c r="F235" i="3"/>
  <c r="E241" i="3"/>
  <c r="E238" i="3"/>
  <c r="F238" i="3" s="1"/>
  <c r="G238" i="3" s="1"/>
  <c r="F236" i="3"/>
  <c r="G236" i="3" s="1"/>
  <c r="E224" i="3"/>
  <c r="F225" i="3"/>
  <c r="G225" i="3" s="1"/>
  <c r="E209" i="3"/>
  <c r="F209" i="3" s="1"/>
  <c r="G209" i="3" s="1"/>
  <c r="F203" i="3"/>
  <c r="G203" i="3" s="1"/>
  <c r="F201" i="3"/>
  <c r="G201" i="3" s="1"/>
  <c r="F167" i="3"/>
  <c r="G167" i="3" s="1"/>
  <c r="E387" i="3"/>
  <c r="F388" i="3"/>
  <c r="G388" i="3" s="1"/>
  <c r="F304" i="3" l="1"/>
  <c r="G304" i="3" s="1"/>
  <c r="F302" i="3"/>
  <c r="G302" i="3" s="1"/>
  <c r="F367" i="3"/>
  <c r="G367" i="3" s="1"/>
  <c r="F340" i="3"/>
  <c r="G340" i="3" s="1"/>
  <c r="G235" i="3"/>
  <c r="F241" i="3"/>
  <c r="G241" i="3" s="1"/>
  <c r="F224" i="3"/>
  <c r="G224" i="3" s="1"/>
  <c r="E247" i="3"/>
  <c r="F247" i="3" s="1"/>
  <c r="G247" i="3" s="1"/>
  <c r="E384" i="3"/>
  <c r="F387" i="3"/>
  <c r="G387" i="3" s="1"/>
  <c r="F222" i="3" l="1"/>
  <c r="G222" i="3" s="1"/>
  <c r="E234" i="3"/>
  <c r="F234" i="3" s="1"/>
  <c r="G234" i="3" s="1"/>
  <c r="E246" i="3"/>
  <c r="E406" i="3"/>
  <c r="F406" i="3" s="1"/>
  <c r="G406" i="3" s="1"/>
  <c r="E399" i="3"/>
  <c r="F399" i="3" s="1"/>
  <c r="G399" i="3" s="1"/>
  <c r="F400" i="3"/>
  <c r="G400" i="3" s="1"/>
  <c r="E376" i="3"/>
  <c r="F384" i="3"/>
  <c r="G384" i="3" s="1"/>
  <c r="F344" i="3" l="1"/>
  <c r="G344" i="3" s="1"/>
  <c r="F246" i="3"/>
  <c r="G246" i="3" s="1"/>
  <c r="E248" i="3"/>
  <c r="F248" i="3" s="1"/>
  <c r="G248" i="3" s="1"/>
  <c r="E398" i="3"/>
  <c r="F398" i="3" s="1"/>
  <c r="G398" i="3" s="1"/>
  <c r="F376" i="3"/>
  <c r="G376" i="3" s="1"/>
  <c r="E375" i="3"/>
  <c r="F352" i="3"/>
  <c r="G352" i="3" s="1"/>
  <c r="F78" i="3" l="1"/>
  <c r="G78" i="3" s="1"/>
  <c r="E374" i="3"/>
  <c r="F375" i="3"/>
  <c r="G375" i="3" s="1"/>
  <c r="E373" i="3" l="1"/>
  <c r="F374" i="3"/>
  <c r="G374" i="3" s="1"/>
  <c r="F373" i="3" l="1"/>
  <c r="G373" i="3" s="1"/>
  <c r="F106" i="3" l="1"/>
  <c r="G106" i="3" s="1"/>
  <c r="E107" i="3"/>
  <c r="F107" i="3" s="1"/>
  <c r="G107" i="3" s="1"/>
  <c r="F123" i="3" l="1"/>
  <c r="G123" i="3" s="1"/>
  <c r="E153" i="3"/>
  <c r="F153" i="3" s="1"/>
  <c r="G153" i="3" s="1"/>
  <c r="F103" i="3" l="1"/>
  <c r="G103" i="3" s="1"/>
  <c r="E108" i="3"/>
  <c r="F108" i="3" s="1"/>
  <c r="G108" i="3" s="1"/>
  <c r="E96" i="3"/>
  <c r="F96" i="3" l="1"/>
  <c r="G96" i="3" s="1"/>
  <c r="E242" i="3" l="1"/>
  <c r="F242" i="3" s="1"/>
  <c r="G242" i="3" s="1"/>
  <c r="E202" i="3"/>
  <c r="F202" i="3" s="1"/>
  <c r="G202" i="3" s="1"/>
  <c r="F185" i="3"/>
  <c r="G185" i="3" s="1"/>
  <c r="F47" i="3" l="1"/>
  <c r="G47" i="3" s="1"/>
  <c r="F44" i="3" l="1"/>
  <c r="G44" i="3" s="1"/>
  <c r="E38" i="3"/>
  <c r="F38" i="3" l="1"/>
  <c r="G38" i="3" s="1"/>
  <c r="F58" i="3" l="1"/>
  <c r="G58" i="3" s="1"/>
  <c r="E56" i="3" l="1"/>
  <c r="F57" i="3"/>
  <c r="G57" i="3" s="1"/>
  <c r="F56" i="3" l="1"/>
  <c r="G56" i="3" s="1"/>
  <c r="E55" i="3"/>
  <c r="E53" i="3" l="1"/>
  <c r="F55" i="3"/>
  <c r="G55" i="3" s="1"/>
  <c r="E61" i="3" l="1"/>
  <c r="F61" i="3" s="1"/>
  <c r="G61" i="3" s="1"/>
  <c r="F53" i="3"/>
  <c r="G53" i="3" s="1"/>
  <c r="E73" i="3"/>
  <c r="F73" i="3" l="1"/>
  <c r="G73" i="3" s="1"/>
  <c r="E76" i="3"/>
  <c r="F76" i="3" s="1"/>
  <c r="G76" i="3" s="1"/>
  <c r="F164" i="3" l="1"/>
  <c r="G164" i="3" s="1"/>
  <c r="F163" i="3"/>
  <c r="G163" i="3" s="1"/>
  <c r="E162" i="3" l="1"/>
  <c r="F161" i="3"/>
  <c r="G161" i="3" s="1"/>
  <c r="F162" i="3" l="1"/>
  <c r="G162" i="3" s="1"/>
  <c r="F301" i="3" l="1"/>
  <c r="G301" i="3" s="1"/>
  <c r="E303" i="3"/>
  <c r="F303" i="3" l="1"/>
  <c r="G303" i="3" s="1"/>
  <c r="E243" i="3"/>
  <c r="E219" i="3"/>
  <c r="F210" i="3"/>
  <c r="G210" i="3" s="1"/>
  <c r="F243" i="3" l="1"/>
  <c r="G243" i="3" s="1"/>
  <c r="E250" i="3"/>
  <c r="E245" i="3"/>
  <c r="F219" i="3"/>
  <c r="G219" i="3" s="1"/>
  <c r="F245" i="3" l="1"/>
  <c r="G245" i="3" s="1"/>
  <c r="F250" i="3"/>
  <c r="G250" i="3" s="1"/>
  <c r="F251" i="3" l="1"/>
  <c r="G251" i="3" s="1"/>
  <c r="E252" i="3"/>
  <c r="F252" i="3" l="1"/>
  <c r="G252" i="3" s="1"/>
  <c r="F173" i="3" l="1"/>
  <c r="G173" i="3" s="1"/>
  <c r="E311" i="3"/>
  <c r="F29" i="3"/>
  <c r="G29" i="3" s="1"/>
  <c r="E87" i="3"/>
  <c r="E350" i="3"/>
  <c r="F350" i="3" l="1"/>
  <c r="G350" i="3" s="1"/>
  <c r="F87" i="3"/>
  <c r="G87" i="3" s="1"/>
  <c r="E184" i="3"/>
  <c r="F176" i="3"/>
  <c r="G176" i="3" s="1"/>
  <c r="F311" i="3"/>
  <c r="F184" i="3" l="1"/>
  <c r="G184" i="3" s="1"/>
  <c r="E23" i="3" l="1"/>
  <c r="F32" i="3"/>
  <c r="G32" i="3" s="1"/>
  <c r="E90" i="3"/>
  <c r="E354" i="3"/>
  <c r="E313" i="3"/>
  <c r="F354" i="3" l="1"/>
  <c r="G354" i="3" s="1"/>
  <c r="F71" i="4"/>
  <c r="E305" i="3"/>
  <c r="F68" i="4"/>
  <c r="F23" i="3"/>
  <c r="G23" i="3" s="1"/>
  <c r="F69" i="4"/>
  <c r="F70" i="4"/>
  <c r="E81" i="3"/>
  <c r="F313" i="3"/>
  <c r="F90" i="3"/>
  <c r="G90" i="3" s="1"/>
  <c r="H68" i="4" l="1"/>
  <c r="H70" i="4"/>
  <c r="H71" i="4"/>
  <c r="H69" i="4"/>
  <c r="F305" i="3"/>
  <c r="E109" i="3"/>
  <c r="F81" i="3"/>
  <c r="G81" i="3" s="1"/>
  <c r="E160" i="3" l="1"/>
  <c r="E139" i="3"/>
  <c r="F109" i="3"/>
  <c r="G109" i="3" s="1"/>
  <c r="F160" i="3" l="1"/>
  <c r="G160" i="3" s="1"/>
  <c r="E165" i="3"/>
  <c r="F139" i="3"/>
  <c r="G139" i="3" s="1"/>
  <c r="E148" i="3" l="1"/>
  <c r="F118" i="3"/>
  <c r="G118" i="3" s="1"/>
  <c r="F148" i="3" l="1"/>
  <c r="G148" i="3" s="1"/>
  <c r="F115" i="3" l="1"/>
  <c r="G115" i="3" s="1"/>
  <c r="E145" i="3"/>
  <c r="F145" i="3" l="1"/>
  <c r="G145" i="3" s="1"/>
</calcChain>
</file>

<file path=xl/sharedStrings.xml><?xml version="1.0" encoding="utf-8"?>
<sst xmlns="http://schemas.openxmlformats.org/spreadsheetml/2006/main" count="2727" uniqueCount="1130">
  <si>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</si>
  <si>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</si>
  <si>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</si>
  <si>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</si>
  <si>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</si>
  <si>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</si>
  <si>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</si>
  <si>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</si>
  <si>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</si>
  <si>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</si>
  <si>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</si>
  <si>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</si>
  <si>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</si>
  <si>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</si>
  <si>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</si>
  <si>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</si>
  <si>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</si>
  <si>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</si>
  <si>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</si>
  <si>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</si>
  <si>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</si>
  <si>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</si>
  <si>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</si>
  <si>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</si>
  <si>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</si>
  <si>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</si>
  <si>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</si>
  <si>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</si>
  <si>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</si>
  <si>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</si>
  <si>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</si>
  <si>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</si>
  <si>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</si>
  <si>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</si>
  <si>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</si>
  <si>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</si>
  <si>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</si>
  <si>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</si>
  <si>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</si>
  <si>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</si>
  <si>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</si>
  <si>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</si>
  <si>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</si>
  <si>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</si>
  <si>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</si>
  <si>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</si>
  <si>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</si>
  <si>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</si>
  <si>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</si>
  <si>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</si>
  <si>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</si>
  <si>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</si>
  <si>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</si>
  <si>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</si>
  <si>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</si>
  <si>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</si>
  <si>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</si>
  <si>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</si>
  <si>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</si>
  <si>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</si>
  <si>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</si>
  <si>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</si>
  <si>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</si>
  <si>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</si>
  <si>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</si>
  <si>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</si>
  <si>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</si>
  <si>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</si>
  <si>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</si>
  <si>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</si>
  <si>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</si>
  <si>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</si>
  <si>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</si>
  <si>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</si>
  <si>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</si>
  <si>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</si>
  <si>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</si>
  <si>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</si>
  <si>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</si>
  <si>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</si>
  <si>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</si>
  <si>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</si>
  <si>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</si>
  <si>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</si>
  <si>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</si>
  <si>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</si>
  <si>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</si>
  <si>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</si>
  <si>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</si>
  <si>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</si>
  <si>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</si>
  <si>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</si>
  <si>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</si>
  <si>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</si>
  <si>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</si>
  <si>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</si>
  <si>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</si>
  <si>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</si>
  <si>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</si>
  <si>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</si>
  <si>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</si>
  <si>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</si>
  <si>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</si>
  <si>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</si>
  <si>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</si>
  <si>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</si>
  <si>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</si>
  <si>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</si>
  <si>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</si>
  <si>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</si>
  <si>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</si>
  <si>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</si>
  <si>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</si>
  <si>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</si>
  <si>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</si>
  <si>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</si>
  <si>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</si>
  <si>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</si>
  <si>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</si>
  <si>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</si>
  <si>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</si>
  <si>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</si>
  <si>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</si>
  <si>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</si>
  <si>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</si>
  <si>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</si>
  <si>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</si>
  <si>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</si>
  <si>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</si>
  <si>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</si>
  <si>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</si>
  <si>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</si>
  <si>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</si>
  <si>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</si>
  <si>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</si>
  <si>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</si>
  <si>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</si>
  <si>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</si>
  <si>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</si>
  <si>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</si>
  <si>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</si>
  <si>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</si>
  <si>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</si>
  <si>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</si>
  <si>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</si>
  <si>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</si>
  <si>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</si>
  <si>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</si>
  <si>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</si>
  <si>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</si>
  <si>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</si>
  <si>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</si>
  <si>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</si>
  <si>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</si>
  <si>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</si>
  <si>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</si>
  <si>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</si>
  <si>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</si>
  <si>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</si>
  <si>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</si>
  <si>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</si>
  <si>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</si>
  <si>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</si>
  <si>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</si>
  <si>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</si>
  <si>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</si>
  <si>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</si>
  <si>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</si>
  <si>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</si>
  <si>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</si>
  <si>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</si>
  <si>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</si>
  <si>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</si>
  <si>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</si>
  <si>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</si>
  <si>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</si>
  <si>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</si>
  <si>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</si>
  <si>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</si>
  <si>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</si>
  <si>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</si>
  <si>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</si>
  <si>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</si>
  <si>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</si>
  <si>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</si>
  <si>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</si>
  <si>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</si>
  <si>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</si>
  <si>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</si>
  <si>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</si>
  <si>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</si>
  <si>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</si>
  <si>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</si>
  <si>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</si>
  <si>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</si>
  <si>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</si>
  <si>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</si>
  <si>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</si>
  <si>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</si>
  <si>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</si>
  <si>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</si>
  <si>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</si>
  <si>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</si>
  <si>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</si>
  <si>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</si>
  <si>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</si>
  <si>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</si>
  <si>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</si>
  <si>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</si>
  <si>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</si>
  <si>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</si>
  <si>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</si>
  <si>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</si>
  <si>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</si>
  <si>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</si>
  <si>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</si>
  <si>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</si>
  <si>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</si>
  <si>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</si>
  <si>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</si>
  <si>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</si>
  <si>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</si>
  <si>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</si>
  <si>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</si>
  <si>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</si>
  <si>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</si>
  <si>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</si>
  <si>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</si>
  <si>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</si>
  <si>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</si>
  <si>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</si>
  <si>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</si>
  <si>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</si>
  <si>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</si>
  <si>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</si>
  <si>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</si>
  <si>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</si>
  <si>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</si>
  <si>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</si>
  <si>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</si>
  <si>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</si>
  <si>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</si>
  <si>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</si>
  <si>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</si>
  <si>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</si>
  <si>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</si>
  <si>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</si>
  <si>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</si>
  <si>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</si>
  <si>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</si>
  <si>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</si>
  <si>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</si>
  <si>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</si>
  <si>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</si>
  <si>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</si>
  <si>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</si>
  <si>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</si>
  <si>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</si>
  <si>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</si>
  <si>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</si>
  <si>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</si>
  <si>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</si>
  <si>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</si>
  <si>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</si>
  <si>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</si>
  <si>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</si>
  <si>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</si>
  <si>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</si>
  <si>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</si>
  <si>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</si>
  <si>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</si>
  <si>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</si>
  <si>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</si>
  <si>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</si>
  <si>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</si>
  <si>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</si>
  <si>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</si>
  <si>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</si>
  <si>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</si>
  <si>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</si>
  <si>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</si>
  <si>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</si>
  <si>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</si>
  <si>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</si>
  <si>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</si>
  <si>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</si>
  <si>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</si>
  <si>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</si>
  <si>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</si>
  <si>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</si>
  <si>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</si>
  <si>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</si>
  <si>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</si>
  <si>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</si>
  <si>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</si>
  <si>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</si>
  <si>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</si>
  <si>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</si>
  <si>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</si>
  <si>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</si>
  <si>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</si>
  <si>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</si>
  <si>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</si>
  <si>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</si>
  <si>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</si>
  <si>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</si>
  <si>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</si>
  <si>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</si>
  <si>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</si>
  <si>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</si>
  <si>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</si>
  <si>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</si>
  <si>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</si>
  <si>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</si>
  <si>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</si>
  <si>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</si>
  <si>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</si>
  <si>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</si>
  <si>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</si>
  <si>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</si>
  <si>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</si>
  <si>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</si>
  <si>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</si>
  <si>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</si>
  <si>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</si>
  <si>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</si>
  <si>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</si>
  <si>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</si>
  <si>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</si>
  <si>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</si>
  <si>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</si>
  <si>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</si>
  <si>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</si>
  <si>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</si>
  <si>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</si>
  <si>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</si>
  <si>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</si>
  <si>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</si>
  <si>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</si>
  <si>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</si>
  <si>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</si>
  <si>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</si>
  <si>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</si>
  <si>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</si>
  <si>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</si>
  <si>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</si>
  <si>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</si>
  <si>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</si>
  <si>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</si>
  <si>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</si>
  <si>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</si>
  <si>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</si>
  <si>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</si>
  <si>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</si>
  <si>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</si>
  <si>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</si>
  <si>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</si>
  <si>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</si>
  <si>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</si>
  <si>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</si>
  <si>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</si>
  <si>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</si>
  <si>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</si>
  <si>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</si>
  <si>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</si>
  <si>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</si>
  <si>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</si>
  <si>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</si>
  <si>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</si>
  <si>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</si>
  <si>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</si>
  <si>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</si>
  <si>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</si>
  <si>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</si>
  <si>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</si>
  <si>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</si>
  <si>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</si>
  <si>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</si>
  <si>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</si>
  <si>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</si>
  <si>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</si>
  <si>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</si>
  <si>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</si>
  <si>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</si>
  <si>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</si>
  <si>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</si>
  <si>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</si>
  <si>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</si>
  <si>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</si>
  <si>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</si>
  <si>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</si>
  <si>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</si>
  <si>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</si>
  <si>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</si>
  <si>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</si>
  <si>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</si>
  <si>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</si>
  <si>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</si>
  <si>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</si>
  <si>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</si>
  <si>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</si>
  <si>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</si>
  <si>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</si>
  <si>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</si>
  <si>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</si>
  <si>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</si>
  <si>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</si>
  <si>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</si>
  <si>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</si>
  <si>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</si>
  <si>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</si>
  <si>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</si>
  <si>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</si>
  <si>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</si>
  <si>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</si>
  <si>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</si>
  <si>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</si>
  <si>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</si>
  <si>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</si>
  <si>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</si>
  <si>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</si>
  <si>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</si>
  <si>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</si>
  <si>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</si>
  <si>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</si>
  <si>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</si>
  <si>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</si>
  <si>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</si>
  <si>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</si>
  <si>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</si>
  <si>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</si>
  <si>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</si>
  <si>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</si>
  <si>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</si>
  <si>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</si>
  <si>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</si>
  <si>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</si>
  <si>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</si>
  <si>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</si>
  <si>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</si>
  <si>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</si>
  <si>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</si>
  <si>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</si>
  <si>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</si>
  <si>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</si>
  <si>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</si>
  <si>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</si>
  <si>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</si>
  <si>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</si>
  <si>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</si>
  <si>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</si>
  <si>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</si>
  <si>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</si>
  <si>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</si>
  <si>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</si>
  <si>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</si>
  <si>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</si>
  <si>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</si>
  <si>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</si>
  <si>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</si>
  <si>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</si>
  <si>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</si>
  <si>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</si>
  <si>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</si>
  <si>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</si>
  <si>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</si>
  <si>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</si>
  <si>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</si>
  <si>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</si>
  <si>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</si>
  <si>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</si>
  <si>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</si>
  <si>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</si>
  <si>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</si>
  <si>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</si>
  <si>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</si>
  <si>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</si>
  <si>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</si>
  <si>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</si>
  <si>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</si>
  <si>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</si>
  <si>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</si>
  <si>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</si>
  <si>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</si>
  <si>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</si>
  <si>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</si>
  <si>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</si>
  <si>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</si>
  <si>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</si>
  <si>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</si>
  <si>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</si>
  <si>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</si>
  <si>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</si>
  <si>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</si>
  <si>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</si>
  <si>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</si>
  <si>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</si>
  <si>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</si>
  <si>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</si>
  <si>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</si>
  <si>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</si>
  <si>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</si>
  <si>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</si>
  <si>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</si>
  <si>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</si>
  <si>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</si>
  <si>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</si>
  <si>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</si>
  <si>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</si>
  <si>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</si>
  <si>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</si>
  <si>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</si>
  <si>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</si>
  <si>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</si>
  <si>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</si>
  <si>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</si>
  <si>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</si>
  <si>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</si>
  <si>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</si>
  <si>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</si>
  <si>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</si>
  <si>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</si>
  <si>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</si>
  <si>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</si>
  <si>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</si>
  <si>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</si>
  <si>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</si>
  <si>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</si>
  <si>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</si>
  <si>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</si>
  <si>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</si>
  <si>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</si>
  <si>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</si>
  <si>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</si>
  <si>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</si>
  <si>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</si>
  <si>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</si>
  <si>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</si>
  <si>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</si>
  <si>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</si>
  <si>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</si>
  <si>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</si>
  <si>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</si>
  <si>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</si>
  <si>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</si>
  <si>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</si>
  <si>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</si>
  <si>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</si>
  <si>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</si>
  <si>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</si>
  <si>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</si>
  <si>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</si>
  <si>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</si>
  <si>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</si>
  <si>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</si>
  <si>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</si>
  <si>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</si>
  <si>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</si>
  <si>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</si>
  <si>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</si>
  <si>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</si>
  <si>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</si>
  <si>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</si>
  <si>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</si>
  <si>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</si>
  <si>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</si>
  <si>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</si>
  <si>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</si>
  <si>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</si>
  <si>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</si>
  <si>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</si>
  <si>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</si>
  <si>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</si>
  <si>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</si>
  <si>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</si>
  <si>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</si>
  <si>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</si>
  <si>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</si>
  <si>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</si>
  <si>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</si>
  <si>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</si>
  <si>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</si>
  <si>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</si>
  <si>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</si>
  <si>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</si>
  <si>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</si>
  <si>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</si>
  <si>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</si>
  <si>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</si>
  <si>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</si>
  <si>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</si>
  <si>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</si>
  <si>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</si>
  <si>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</si>
  <si>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</si>
  <si>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</si>
  <si>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</si>
  <si>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</si>
  <si>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</si>
  <si>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</si>
  <si>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</si>
  <si>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</si>
  <si>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</si>
  <si>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</si>
  <si>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</si>
  <si>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</si>
  <si>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</si>
  <si>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</si>
  <si>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</si>
  <si>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</si>
  <si>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</si>
  <si>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</si>
  <si>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</si>
  <si>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</si>
  <si>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</si>
  <si>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</si>
  <si>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</si>
  <si>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</si>
  <si>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</si>
  <si>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</si>
  <si>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</si>
  <si>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</si>
  <si>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</si>
  <si>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</si>
  <si>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</si>
  <si>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</si>
  <si>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</si>
  <si>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</si>
  <si>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</si>
  <si>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</si>
  <si>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</si>
  <si>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</si>
  <si>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</si>
  <si>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</si>
  <si>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</si>
  <si>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</si>
  <si>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</si>
  <si>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</si>
  <si>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</si>
  <si>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</si>
  <si>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</si>
  <si>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</si>
  <si>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</si>
  <si>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</si>
  <si>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</si>
  <si>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</si>
  <si>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</si>
  <si>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</si>
  <si>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</si>
  <si>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</si>
  <si>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</si>
  <si>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</si>
  <si>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</si>
  <si>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</si>
  <si>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</si>
  <si>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</si>
  <si>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</si>
  <si>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</si>
  <si>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</si>
  <si>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</si>
  <si>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</si>
  <si>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</si>
  <si>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</si>
  <si>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</si>
  <si>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</si>
  <si>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</si>
  <si>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</si>
  <si>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</si>
  <si>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</si>
  <si>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</si>
  <si>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</si>
  <si>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</si>
  <si>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</si>
  <si>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</si>
  <si>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</si>
  <si>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</si>
  <si>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</si>
  <si>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</si>
  <si>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</si>
  <si>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</si>
  <si>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</si>
  <si>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</si>
  <si>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</si>
  <si>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</si>
  <si>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</si>
  <si>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</si>
  <si>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</si>
  <si>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</si>
  <si>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</si>
  <si>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</si>
  <si>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</si>
  <si>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</si>
  <si>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</si>
  <si>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</si>
  <si>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</si>
  <si>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</si>
  <si>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</si>
  <si>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</si>
  <si>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</si>
  <si>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</si>
  <si>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</si>
  <si>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</si>
  <si>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</si>
  <si>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</si>
  <si>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</si>
  <si>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</si>
  <si>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</si>
  <si>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</si>
  <si>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</si>
  <si>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</si>
  <si>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</si>
  <si>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</si>
  <si>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</si>
  <si>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</si>
  <si>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</si>
  <si>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</si>
  <si>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</si>
  <si>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</si>
  <si>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</si>
  <si>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</si>
  <si>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</si>
  <si>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</si>
  <si>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</si>
  <si>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</si>
  <si>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</si>
  <si>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</si>
  <si>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</si>
  <si>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</si>
  <si>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</si>
  <si>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</si>
  <si>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</si>
  <si>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</si>
  <si>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</si>
  <si>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</si>
  <si>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</si>
  <si>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</si>
  <si>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</si>
  <si>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</si>
  <si>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</si>
  <si>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</si>
  <si>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</si>
  <si>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</si>
  <si>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</si>
  <si>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</si>
  <si>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</si>
  <si>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</si>
  <si>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</si>
  <si>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</si>
  <si>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</si>
  <si>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</si>
  <si>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</si>
  <si>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</si>
  <si>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</si>
  <si>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</si>
  <si>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</si>
  <si>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</si>
  <si>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</si>
  <si>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</si>
  <si>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</si>
  <si>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</si>
  <si>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</si>
  <si>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</si>
  <si>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</si>
  <si>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</si>
  <si>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</si>
  <si>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</si>
  <si>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</si>
  <si>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</si>
  <si>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</si>
  <si>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</si>
  <si>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</si>
  <si>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</si>
  <si>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</si>
  <si>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</si>
  <si>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</si>
  <si>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</si>
  <si>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</si>
  <si>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</si>
  <si>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</si>
  <si>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</si>
  <si>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</si>
  <si>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</si>
  <si>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</si>
  <si>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</si>
  <si>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</si>
  <si>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</si>
  <si>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</si>
  <si>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</si>
  <si>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</si>
  <si>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</si>
  <si>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</si>
  <si>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</si>
  <si>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</si>
  <si>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</si>
  <si>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</si>
  <si>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</si>
  <si>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</si>
  <si>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</si>
  <si>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</si>
  <si>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</si>
  <si>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</si>
  <si>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</si>
  <si>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</si>
  <si>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</si>
  <si>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</si>
  <si>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</si>
  <si>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</si>
  <si>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</si>
  <si>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</si>
  <si>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</si>
  <si>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</si>
  <si>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</si>
  <si>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</si>
  <si>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</si>
  <si>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</si>
  <si>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</si>
  <si>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</si>
  <si>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</si>
  <si>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</si>
  <si>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</si>
  <si>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</si>
  <si>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</si>
  <si>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</si>
  <si>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</si>
  <si>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</si>
  <si>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</si>
  <si>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</si>
  <si>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</si>
  <si>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</si>
  <si>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</si>
  <si>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</si>
  <si>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</si>
  <si>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</si>
  <si>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</si>
  <si>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</si>
  <si>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</si>
  <si>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</si>
  <si>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</si>
  <si>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</si>
  <si>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</si>
  <si>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</si>
  <si>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</si>
  <si>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</si>
  <si>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</si>
  <si>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</si>
  <si>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</si>
  <si>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</si>
  <si>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</si>
  <si>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</si>
  <si>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</si>
  <si>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</si>
  <si>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</si>
  <si>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</si>
  <si>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</si>
  <si>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</si>
  <si>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</si>
  <si>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</si>
  <si>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</si>
  <si>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</si>
  <si>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</si>
  <si>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</si>
  <si>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</si>
  <si>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</si>
  <si>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</si>
  <si>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</si>
  <si>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</si>
  <si>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</si>
  <si>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</si>
  <si>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</si>
  <si>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</si>
  <si>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</si>
  <si>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</si>
  <si>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</si>
  <si>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</si>
  <si>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</si>
  <si>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</si>
  <si>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</si>
  <si>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</si>
  <si>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</si>
  <si>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</si>
  <si>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</si>
  <si>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</si>
  <si>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</si>
  <si>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</si>
  <si>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</si>
  <si>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</si>
  <si>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</si>
  <si>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</si>
  <si>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</si>
  <si>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</si>
  <si>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</si>
  <si>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</si>
  <si>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</si>
  <si>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</si>
  <si>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</si>
  <si>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</si>
  <si>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</si>
  <si>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</si>
  <si>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</si>
  <si>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</si>
  <si>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</si>
  <si>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</si>
  <si>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</si>
  <si>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</si>
  <si>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</si>
  <si>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</si>
  <si>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</si>
  <si>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</si>
  <si>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</si>
  <si>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</si>
  <si>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</si>
  <si>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</si>
  <si>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</si>
  <si>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</si>
  <si>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</si>
  <si>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</si>
  <si>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</si>
  <si>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</si>
  <si>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</si>
  <si>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</si>
  <si>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</si>
  <si>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</si>
  <si>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</si>
  <si>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</si>
  <si>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</si>
  <si>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</si>
  <si>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</si>
  <si>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</si>
  <si>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</si>
  <si>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</si>
  <si>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</si>
  <si>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</si>
  <si>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</si>
  <si>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</si>
  <si>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</si>
  <si>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</si>
  <si>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</si>
  <si>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</si>
  <si>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</si>
  <si>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</si>
  <si>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</si>
  <si>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</si>
  <si>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</si>
  <si>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</si>
  <si>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</si>
  <si>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</si>
  <si>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</si>
  <si>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</si>
  <si>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</si>
  <si>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</si>
  <si>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</si>
  <si>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</si>
  <si>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</si>
  <si>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</si>
  <si>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</si>
  <si>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</si>
  <si>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</si>
  <si>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</si>
  <si>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</si>
  <si>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</si>
  <si>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</si>
  <si>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</si>
  <si>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</si>
  <si>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</si>
  <si>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</si>
  <si>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</si>
  <si>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</si>
  <si>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</si>
  <si>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</si>
  <si>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</si>
  <si>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</si>
  <si>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</si>
  <si>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</si>
  <si>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</si>
  <si>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</si>
  <si>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</si>
  <si>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</si>
  <si>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</si>
  <si>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</si>
  <si>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</si>
  <si>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</si>
  <si>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</si>
  <si>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</si>
  <si>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</si>
  <si>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</si>
  <si>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</si>
  <si>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</si>
  <si>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</si>
  <si>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</si>
  <si>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</si>
  <si>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</si>
  <si>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</si>
  <si>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</si>
  <si>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</si>
  <si>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</si>
  <si>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</si>
  <si>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</si>
  <si>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</si>
  <si>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</si>
  <si>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</si>
  <si>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</si>
  <si>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</si>
  <si>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</si>
  <si>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</si>
  <si>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</si>
  <si>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</si>
  <si>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</si>
  <si>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</si>
  <si>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</si>
  <si>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</si>
  <si>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</si>
  <si>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</si>
  <si>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</si>
  <si>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</si>
  <si>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</si>
  <si>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</si>
  <si>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</si>
  <si>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</si>
  <si>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</si>
  <si>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</si>
  <si>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</si>
  <si>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</si>
  <si>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</si>
  <si>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</si>
  <si>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</si>
  <si>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</si>
  <si>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</si>
  <si>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</si>
  <si>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</si>
  <si>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</si>
  <si>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</si>
  <si>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</si>
  <si>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</si>
  <si>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</si>
  <si>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</si>
  <si>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</si>
  <si>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</si>
  <si>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</si>
  <si>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</si>
  <si>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</si>
  <si>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</si>
  <si>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</si>
  <si>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</si>
  <si>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</si>
  <si>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</si>
  <si>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</si>
  <si>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</si>
  <si>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</si>
  <si>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</si>
  <si>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</si>
  <si>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</si>
  <si>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</si>
  <si>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</si>
  <si>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</si>
  <si>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</si>
  <si>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</si>
  <si>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</si>
  <si>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</si>
  <si>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</si>
  <si>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</si>
  <si>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</si>
  <si>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</si>
  <si>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</si>
  <si>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</si>
  <si>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</si>
  <si>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</si>
  <si>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</si>
  <si>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</si>
  <si>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</si>
  <si>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</si>
  <si>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</si>
  <si>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</si>
  <si>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</si>
  <si>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</si>
  <si>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</si>
  <si>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</si>
  <si>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</si>
  <si>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</si>
  <si>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</si>
  <si>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</si>
  <si>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</si>
  <si>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</si>
  <si>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</si>
  <si>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</si>
  <si>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</si>
  <si>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</si>
  <si>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</si>
  <si>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</si>
  <si>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</si>
  <si>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</si>
  <si>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</si>
  <si>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</si>
  <si>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</si>
  <si>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</si>
  <si>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</si>
  <si>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</si>
  <si>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</si>
  <si>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</si>
  <si>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</si>
  <si>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</si>
  <si>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</si>
  <si>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</si>
  <si>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</si>
  <si>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</si>
  <si>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</si>
  <si>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</si>
  <si>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</si>
  <si>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</si>
  <si>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</si>
  <si>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</si>
  <si>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</si>
  <si>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</si>
  <si>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</si>
  <si>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</si>
  <si>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</si>
  <si>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</si>
  <si>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</si>
  <si>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</si>
  <si>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</si>
  <si>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</si>
  <si>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</si>
  <si>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</si>
  <si>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</si>
  <si>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</si>
  <si>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</si>
  <si>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</si>
  <si>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2018 г. </t>
  </si>
  <si>
    <t xml:space="preserve"> Факт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</si>
  <si>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11.12.2018 №20@</t>
    </r>
  </si>
  <si>
    <t xml:space="preserve">                    Год раскрытия (предоставления)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</si>
</sst>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03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174" fontId="28" fillId="0" borderId="38" xfId="0" applyNumberFormat="1" applyFont="1" applyFill="1" applyBorder="1" applyAlignment="1">
      <alignment horizontal="center" vertical="center"/>
    </xf>
    <xf numFmtId="174" fontId="28" fillId="0" borderId="19" xfId="0" applyNumberFormat="1" applyFont="1" applyFill="1" applyBorder="1" applyAlignment="1">
      <alignment horizontal="center" vertical="center"/>
    </xf>
    <xf numFmtId="174" fontId="28" fillId="0" borderId="17" xfId="0" applyNumberFormat="1" applyFont="1" applyFill="1" applyBorder="1" applyAlignment="1">
      <alignment horizontal="center" vertical="center"/>
    </xf>
    <xf numFmtId="174" fontId="28" fillId="0" borderId="31" xfId="0" applyNumberFormat="1" applyFont="1" applyFill="1" applyBorder="1" applyAlignment="1">
      <alignment horizontal="center" vertical="center"/>
    </xf>
    <xf numFmtId="174" fontId="28" fillId="0" borderId="4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0" fontId="1" fillId="0" borderId="38" xfId="0" applyFont="1" applyFill="1" applyBorder="1" applyAlignment="1">
      <alignment horizontal="left" vertical="center" wrapText="1" indent="1"/>
    </xf>
    <xf numFmtId="10" fontId="72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2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2" fillId="0" borderId="31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67" t="s">
        <v>236</v>
      </c>
      <c r="B1" s="368"/>
      <c r="C1" s="368"/>
      <c r="D1" s="368"/>
      <c r="E1" s="368"/>
      <c r="F1" s="368"/>
      <c r="G1" s="368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69" t="s">
        <v>321</v>
      </c>
      <c r="B72" s="369"/>
      <c r="C72" s="369"/>
      <c r="D72" s="369"/>
      <c r="E72" s="369"/>
      <c r="F72" s="369"/>
      <c r="G72" s="369"/>
    </row>
    <row r="73" spans="1:8" ht="15" x14ac:dyDescent="0.25">
      <c r="A73" s="369"/>
      <c r="B73" s="369"/>
      <c r="C73" s="369"/>
      <c r="D73" s="369"/>
      <c r="E73" s="369"/>
      <c r="F73" s="369"/>
      <c r="G73" s="369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69" t="s">
        <v>347</v>
      </c>
      <c r="B122" s="369"/>
      <c r="C122" s="369"/>
      <c r="D122" s="369"/>
      <c r="E122" s="369"/>
      <c r="F122" s="369"/>
      <c r="G122" s="369"/>
      <c r="H122" s="110"/>
      <c r="I122" s="110"/>
      <c r="J122" s="110"/>
      <c r="K122" s="110"/>
      <c r="L122" s="110"/>
    </row>
    <row r="123" spans="1:12" x14ac:dyDescent="0.25">
      <c r="A123" s="369"/>
      <c r="B123" s="369"/>
      <c r="C123" s="369"/>
      <c r="D123" s="369"/>
      <c r="E123" s="369"/>
      <c r="F123" s="369"/>
      <c r="G123" s="36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70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70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71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71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71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71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6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6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6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6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6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6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9"/>
  <sheetViews>
    <sheetView tabSelected="1" view="pageBreakPreview" zoomScale="85" zoomScaleNormal="100" zoomScaleSheetLayoutView="85" workbookViewId="0">
      <selection activeCell="B57" sqref="B57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16384" width="10.28515625" style="300"/>
  </cols>
  <sheetData>
    <row r="1" spans="1:7" ht="18.75" x14ac:dyDescent="0.25">
      <c r="E1" s="350"/>
    </row>
    <row r="2" spans="1:7" ht="18.75" x14ac:dyDescent="0.25">
      <c r="E2" s="350"/>
    </row>
    <row r="3" spans="1:7" ht="18.75" x14ac:dyDescent="0.25">
      <c r="E3" s="350"/>
    </row>
    <row r="6" spans="1:7" ht="15.75" customHeight="1" x14ac:dyDescent="0.25">
      <c r="A6" s="372" t="s">
        <v>1114</v>
      </c>
      <c r="B6" s="372"/>
      <c r="C6" s="372"/>
      <c r="D6" s="372"/>
      <c r="E6" s="372"/>
      <c r="F6" s="372"/>
      <c r="G6" s="372"/>
    </row>
    <row r="7" spans="1:7" ht="29.25" customHeight="1" x14ac:dyDescent="0.25">
      <c r="A7" s="372"/>
      <c r="B7" s="372"/>
      <c r="C7" s="372"/>
      <c r="D7" s="372"/>
      <c r="E7" s="372"/>
      <c r="F7" s="372"/>
      <c r="G7" s="372"/>
    </row>
    <row r="8" spans="1:7" ht="7.5" customHeight="1" x14ac:dyDescent="0.25"/>
    <row r="9" spans="1:7" ht="17.25" customHeight="1" x14ac:dyDescent="0.25">
      <c r="A9" s="384" t="s">
        <v>1124</v>
      </c>
      <c r="B9" s="384"/>
    </row>
    <row r="10" spans="1:7" ht="10.5" customHeight="1" x14ac:dyDescent="0.25">
      <c r="B10" s="351" t="s">
        <v>609</v>
      </c>
    </row>
    <row r="11" spans="1:7" ht="18.75" x14ac:dyDescent="0.25">
      <c r="B11" s="352" t="s">
        <v>1125</v>
      </c>
    </row>
    <row r="12" spans="1:7" ht="15.75" customHeight="1" x14ac:dyDescent="0.25">
      <c r="A12" s="388" t="s">
        <v>1129</v>
      </c>
      <c r="B12" s="388"/>
    </row>
    <row r="13" spans="1:7" ht="5.25" customHeight="1" x14ac:dyDescent="0.25">
      <c r="B13" s="352"/>
    </row>
    <row r="14" spans="1:7" ht="27.75" customHeight="1" x14ac:dyDescent="0.25">
      <c r="A14" s="383" t="s">
        <v>1128</v>
      </c>
      <c r="B14" s="383"/>
      <c r="C14" s="383"/>
      <c r="D14" s="383"/>
    </row>
    <row r="15" spans="1:7" x14ac:dyDescent="0.25">
      <c r="A15" s="376" t="s">
        <v>608</v>
      </c>
      <c r="B15" s="376"/>
    </row>
    <row r="16" spans="1:7" x14ac:dyDescent="0.25">
      <c r="A16" s="300"/>
      <c r="B16" s="300"/>
      <c r="C16" s="300"/>
    </row>
    <row r="17" spans="1:7" x14ac:dyDescent="0.25">
      <c r="A17" s="300"/>
      <c r="B17" s="300"/>
      <c r="C17" s="300"/>
      <c r="E17" s="353"/>
    </row>
    <row r="18" spans="1:7" ht="18.75" customHeight="1" thickBot="1" x14ac:dyDescent="0.3">
      <c r="A18" s="391" t="s">
        <v>923</v>
      </c>
      <c r="B18" s="391"/>
      <c r="C18" s="391"/>
      <c r="D18" s="391"/>
      <c r="E18" s="391"/>
      <c r="F18" s="391"/>
      <c r="G18" s="391"/>
    </row>
    <row r="19" spans="1:7" ht="35.25" customHeight="1" x14ac:dyDescent="0.25">
      <c r="A19" s="381" t="s">
        <v>0</v>
      </c>
      <c r="B19" s="401" t="s">
        <v>1</v>
      </c>
      <c r="C19" s="398" t="s">
        <v>610</v>
      </c>
      <c r="D19" s="377" t="s">
        <v>1126</v>
      </c>
      <c r="E19" s="378"/>
      <c r="F19" s="400" t="s">
        <v>1115</v>
      </c>
      <c r="G19" s="378"/>
    </row>
    <row r="20" spans="1:7" x14ac:dyDescent="0.25">
      <c r="A20" s="382"/>
      <c r="B20" s="402"/>
      <c r="C20" s="399"/>
      <c r="D20" s="331" t="s">
        <v>1116</v>
      </c>
      <c r="E20" s="332" t="s">
        <v>1127</v>
      </c>
      <c r="F20" s="332" t="s">
        <v>1117</v>
      </c>
      <c r="G20" s="331" t="s">
        <v>1118</v>
      </c>
    </row>
    <row r="21" spans="1:7" s="316" customFormat="1" ht="16.5" thickBot="1" x14ac:dyDescent="0.3">
      <c r="A21" s="317">
        <v>1</v>
      </c>
      <c r="B21" s="318">
        <v>2</v>
      </c>
      <c r="C21" s="321">
        <v>3</v>
      </c>
      <c r="D21" s="317">
        <v>7</v>
      </c>
      <c r="E21" s="318">
        <v>8</v>
      </c>
      <c r="F21" s="317">
        <v>9</v>
      </c>
      <c r="G21" s="318">
        <v>10</v>
      </c>
    </row>
    <row r="22" spans="1:7" s="316" customFormat="1" ht="19.5" thickBot="1" x14ac:dyDescent="0.3">
      <c r="A22" s="379" t="s">
        <v>533</v>
      </c>
      <c r="B22" s="380"/>
      <c r="C22" s="380"/>
      <c r="D22" s="380"/>
      <c r="E22" s="380"/>
      <c r="F22" s="380"/>
      <c r="G22" s="380"/>
    </row>
    <row r="23" spans="1:7" s="316" customFormat="1" x14ac:dyDescent="0.25">
      <c r="A23" s="309" t="s">
        <v>16</v>
      </c>
      <c r="B23" s="310" t="s">
        <v>1030</v>
      </c>
      <c r="C23" s="303" t="s">
        <v>755</v>
      </c>
      <c r="D23" s="323">
        <f>D29+D31+D32+D37</f>
        <v>5268.6865100088171</v>
      </c>
      <c r="E23" s="339">
        <f>E29+E31+E32+E37</f>
        <v>4922.3937919067803</v>
      </c>
      <c r="F23" s="339">
        <f t="shared" ref="F23:F29" si="0">E23-D23</f>
        <v>-346.29271810203682</v>
      </c>
      <c r="G23" s="345">
        <f>IFERROR(F23/D23,0)</f>
        <v>-6.5726574819775577E-2</v>
      </c>
    </row>
    <row r="24" spans="1:7" s="316" customFormat="1" ht="15.75" hidden="1" customHeight="1" outlineLevel="1" x14ac:dyDescent="0.25">
      <c r="A24" s="283" t="s">
        <v>17</v>
      </c>
      <c r="B24" s="282" t="s">
        <v>1031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6" t="s">
        <v>289</v>
      </c>
    </row>
    <row r="25" spans="1:7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6" t="s">
        <v>289</v>
      </c>
    </row>
    <row r="26" spans="1:7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6" t="s">
        <v>289</v>
      </c>
    </row>
    <row r="27" spans="1:7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6" t="s">
        <v>289</v>
      </c>
    </row>
    <row r="28" spans="1:7" s="316" customFormat="1" ht="15.75" hidden="1" customHeight="1" outlineLevel="1" x14ac:dyDescent="0.25">
      <c r="A28" s="283" t="s">
        <v>18</v>
      </c>
      <c r="B28" s="282" t="s">
        <v>1070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6" t="s">
        <v>289</v>
      </c>
    </row>
    <row r="29" spans="1:7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2933.032955592329</v>
      </c>
      <c r="E29" s="338">
        <v>2917.3882801109999</v>
      </c>
      <c r="F29" s="338">
        <f t="shared" si="0"/>
        <v>-15.644675481329159</v>
      </c>
      <c r="G29" s="346">
        <f t="shared" ref="G29:G90" si="1">IFERROR(F29/D29,0)</f>
        <v>-5.3339583012526025E-3</v>
      </c>
    </row>
    <row r="30" spans="1:7" s="316" customFormat="1" ht="15.75" hidden="1" customHeight="1" outlineLevel="1" x14ac:dyDescent="0.25">
      <c r="A30" s="283" t="s">
        <v>39</v>
      </c>
      <c r="B30" s="282" t="s">
        <v>1071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6" t="s">
        <v>289</v>
      </c>
    </row>
    <row r="31" spans="1:7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6.5676191355931808</v>
      </c>
      <c r="E31" s="338">
        <v>1.9952827711864407</v>
      </c>
      <c r="F31" s="338">
        <f t="shared" ref="F31:F90" si="2">E31-D31</f>
        <v>-4.5723363644067403</v>
      </c>
      <c r="G31" s="346">
        <f t="shared" si="1"/>
        <v>-0.69619389766787554</v>
      </c>
    </row>
    <row r="32" spans="1:7" s="316" customFormat="1" x14ac:dyDescent="0.25">
      <c r="A32" s="283" t="s">
        <v>85</v>
      </c>
      <c r="B32" s="282" t="s">
        <v>956</v>
      </c>
      <c r="C32" s="291" t="s">
        <v>755</v>
      </c>
      <c r="D32" s="324">
        <v>2288.0550983656399</v>
      </c>
      <c r="E32" s="338">
        <v>1962.9408134567971</v>
      </c>
      <c r="F32" s="338">
        <f t="shared" si="2"/>
        <v>-325.11428490884282</v>
      </c>
      <c r="G32" s="346">
        <f t="shared" si="1"/>
        <v>-0.14209198246190499</v>
      </c>
    </row>
    <row r="33" spans="1:7" s="316" customFormat="1" ht="15.75" hidden="1" customHeight="1" outlineLevel="1" x14ac:dyDescent="0.25">
      <c r="A33" s="283" t="s">
        <v>748</v>
      </c>
      <c r="B33" s="282" t="s">
        <v>1078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6" t="s">
        <v>289</v>
      </c>
    </row>
    <row r="34" spans="1:7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6" t="s">
        <v>289</v>
      </c>
    </row>
    <row r="35" spans="1:7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6" t="s">
        <v>289</v>
      </c>
    </row>
    <row r="36" spans="1:7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6" t="s">
        <v>289</v>
      </c>
    </row>
    <row r="37" spans="1:7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41.030836915254241</v>
      </c>
      <c r="E37" s="338">
        <v>40.069415567796611</v>
      </c>
      <c r="F37" s="338">
        <f t="shared" si="2"/>
        <v>-0.9614213474576303</v>
      </c>
      <c r="G37" s="346">
        <f t="shared" si="1"/>
        <v>-2.3431677726763547E-2</v>
      </c>
    </row>
    <row r="38" spans="1:7" s="316" customFormat="1" ht="31.5" x14ac:dyDescent="0.25">
      <c r="A38" s="283" t="s">
        <v>19</v>
      </c>
      <c r="B38" s="315" t="s">
        <v>1032</v>
      </c>
      <c r="C38" s="291" t="s">
        <v>755</v>
      </c>
      <c r="D38" s="338">
        <f>D44+D46+D47+D52</f>
        <v>5789.9479511618911</v>
      </c>
      <c r="E38" s="338">
        <f>E44+E46+E47+E52</f>
        <v>6022.5816850866313</v>
      </c>
      <c r="F38" s="338">
        <f t="shared" si="2"/>
        <v>232.63373392474023</v>
      </c>
      <c r="G38" s="346">
        <f t="shared" si="1"/>
        <v>4.0178898996502503E-2</v>
      </c>
    </row>
    <row r="39" spans="1:7" s="316" customFormat="1" ht="15.75" hidden="1" customHeight="1" outlineLevel="1" x14ac:dyDescent="0.25">
      <c r="A39" s="283" t="s">
        <v>23</v>
      </c>
      <c r="B39" s="282" t="s">
        <v>1031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6" t="s">
        <v>289</v>
      </c>
    </row>
    <row r="40" spans="1:7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6" t="s">
        <v>289</v>
      </c>
    </row>
    <row r="41" spans="1:7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6" t="s">
        <v>289</v>
      </c>
    </row>
    <row r="42" spans="1:7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6" t="s">
        <v>289</v>
      </c>
    </row>
    <row r="43" spans="1:7" s="316" customFormat="1" ht="15.75" hidden="1" customHeight="1" outlineLevel="1" x14ac:dyDescent="0.25">
      <c r="A43" s="283" t="s">
        <v>24</v>
      </c>
      <c r="B43" s="282" t="s">
        <v>1070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6" t="s">
        <v>289</v>
      </c>
    </row>
    <row r="44" spans="1:7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3580.5076479587401</v>
      </c>
      <c r="E44" s="338">
        <v>3735.0538772808459</v>
      </c>
      <c r="F44" s="338">
        <f t="shared" si="2"/>
        <v>154.54622932210577</v>
      </c>
      <c r="G44" s="346">
        <f t="shared" si="1"/>
        <v>4.3163217207541259E-2</v>
      </c>
    </row>
    <row r="45" spans="1:7" s="316" customFormat="1" ht="15.75" hidden="1" customHeight="1" outlineLevel="1" x14ac:dyDescent="0.25">
      <c r="A45" s="283" t="s">
        <v>40</v>
      </c>
      <c r="B45" s="282" t="s">
        <v>1071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6" t="s">
        <v>289</v>
      </c>
    </row>
    <row r="46" spans="1:7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0.60761601953783784</v>
      </c>
      <c r="E46" s="338">
        <v>6.2030000000000003</v>
      </c>
      <c r="F46" s="338">
        <f t="shared" si="2"/>
        <v>5.5953839804621621</v>
      </c>
      <c r="G46" s="346">
        <f t="shared" si="1"/>
        <v>9.2087499350627677</v>
      </c>
    </row>
    <row r="47" spans="1:7" s="316" customFormat="1" x14ac:dyDescent="0.25">
      <c r="A47" s="283" t="s">
        <v>42</v>
      </c>
      <c r="B47" s="282" t="s">
        <v>956</v>
      </c>
      <c r="C47" s="291" t="s">
        <v>755</v>
      </c>
      <c r="D47" s="338">
        <v>2173.9408500683053</v>
      </c>
      <c r="E47" s="338">
        <v>2247.2738078057846</v>
      </c>
      <c r="F47" s="338">
        <f t="shared" si="2"/>
        <v>73.332957737479319</v>
      </c>
      <c r="G47" s="346">
        <f t="shared" si="1"/>
        <v>3.3732729082842888E-2</v>
      </c>
    </row>
    <row r="48" spans="1:7" s="316" customFormat="1" ht="15.75" hidden="1" customHeight="1" outlineLevel="1" x14ac:dyDescent="0.25">
      <c r="A48" s="283" t="s">
        <v>43</v>
      </c>
      <c r="B48" s="282" t="s">
        <v>1078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6" t="s">
        <v>289</v>
      </c>
    </row>
    <row r="49" spans="1:7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6" t="s">
        <v>289</v>
      </c>
    </row>
    <row r="50" spans="1:7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6" t="s">
        <v>289</v>
      </c>
    </row>
    <row r="51" spans="1:7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6" t="s">
        <v>289</v>
      </c>
    </row>
    <row r="52" spans="1:7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34.891837115307332</v>
      </c>
      <c r="E52" s="338">
        <v>34.051000000000002</v>
      </c>
      <c r="F52" s="338">
        <f t="shared" si="2"/>
        <v>-0.84083711530733041</v>
      </c>
      <c r="G52" s="346">
        <f t="shared" si="1"/>
        <v>-2.4098390478225876E-2</v>
      </c>
    </row>
    <row r="53" spans="1:7" s="316" customFormat="1" x14ac:dyDescent="0.25">
      <c r="A53" s="283" t="s">
        <v>847</v>
      </c>
      <c r="B53" s="286" t="s">
        <v>1033</v>
      </c>
      <c r="C53" s="291" t="s">
        <v>755</v>
      </c>
      <c r="D53" s="338">
        <f>D55+D60</f>
        <v>3225.6253124278155</v>
      </c>
      <c r="E53" s="338">
        <f>E55+E60</f>
        <v>3454.2119576366299</v>
      </c>
      <c r="F53" s="338">
        <f t="shared" si="2"/>
        <v>228.58664520881439</v>
      </c>
      <c r="G53" s="346">
        <f t="shared" si="1"/>
        <v>7.0865839354653751E-2</v>
      </c>
    </row>
    <row r="54" spans="1:7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2"/>
        <v>0</v>
      </c>
      <c r="G54" s="346">
        <f t="shared" si="1"/>
        <v>0</v>
      </c>
    </row>
    <row r="55" spans="1:7" s="316" customFormat="1" x14ac:dyDescent="0.25">
      <c r="A55" s="283" t="s">
        <v>849</v>
      </c>
      <c r="B55" s="285" t="s">
        <v>945</v>
      </c>
      <c r="C55" s="291" t="s">
        <v>755</v>
      </c>
      <c r="D55" s="338">
        <v>3044.8463768022975</v>
      </c>
      <c r="E55" s="338">
        <f>E56</f>
        <v>3282.8886419966298</v>
      </c>
      <c r="F55" s="338">
        <f>E55-D55</f>
        <v>238.04226519433223</v>
      </c>
      <c r="G55" s="346">
        <f t="shared" si="1"/>
        <v>7.8178743928724773E-2</v>
      </c>
    </row>
    <row r="56" spans="1:7" s="316" customFormat="1" x14ac:dyDescent="0.25">
      <c r="A56" s="283" t="s">
        <v>850</v>
      </c>
      <c r="B56" s="287" t="s">
        <v>651</v>
      </c>
      <c r="C56" s="291" t="s">
        <v>755</v>
      </c>
      <c r="D56" s="338">
        <f>D57+D58</f>
        <v>3044.8463768022975</v>
      </c>
      <c r="E56" s="338">
        <f>E57+E58</f>
        <v>3282.8886419966298</v>
      </c>
      <c r="F56" s="338">
        <f t="shared" si="2"/>
        <v>238.04226519433223</v>
      </c>
      <c r="G56" s="346">
        <f t="shared" si="1"/>
        <v>7.8178743928724773E-2</v>
      </c>
    </row>
    <row r="57" spans="1:7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1287.4629105591907</v>
      </c>
      <c r="E57" s="338">
        <v>1406.3475531927097</v>
      </c>
      <c r="F57" s="338">
        <f t="shared" si="2"/>
        <v>118.88464263351898</v>
      </c>
      <c r="G57" s="346">
        <f t="shared" si="1"/>
        <v>9.2340246587673092E-2</v>
      </c>
    </row>
    <row r="58" spans="1:7" s="316" customFormat="1" x14ac:dyDescent="0.25">
      <c r="A58" s="283" t="s">
        <v>852</v>
      </c>
      <c r="B58" s="293" t="s">
        <v>650</v>
      </c>
      <c r="C58" s="291" t="s">
        <v>755</v>
      </c>
      <c r="D58" s="338">
        <v>1757.3834662431068</v>
      </c>
      <c r="E58" s="338">
        <v>1876.54108880392</v>
      </c>
      <c r="F58" s="338">
        <f t="shared" si="2"/>
        <v>119.15762256081325</v>
      </c>
      <c r="G58" s="346">
        <f t="shared" si="1"/>
        <v>6.7803996594747548E-2</v>
      </c>
    </row>
    <row r="59" spans="1:7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6" t="s">
        <v>289</v>
      </c>
    </row>
    <row r="60" spans="1:7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180.77893562551802</v>
      </c>
      <c r="E60" s="338">
        <v>171.32331563999998</v>
      </c>
      <c r="F60" s="338">
        <f t="shared" si="2"/>
        <v>-9.4556199855180409</v>
      </c>
      <c r="G60" s="346">
        <f t="shared" si="1"/>
        <v>-5.2304876963681628E-2</v>
      </c>
    </row>
    <row r="61" spans="1:7" s="316" customFormat="1" x14ac:dyDescent="0.25">
      <c r="A61" s="283" t="s">
        <v>855</v>
      </c>
      <c r="B61" s="285" t="s">
        <v>947</v>
      </c>
      <c r="C61" s="291" t="s">
        <v>755</v>
      </c>
      <c r="D61" s="338">
        <f>D53-D54-D55-D60</f>
        <v>0</v>
      </c>
      <c r="E61" s="338">
        <f>E53-E54-E55-E60</f>
        <v>0</v>
      </c>
      <c r="F61" s="338">
        <f t="shared" si="2"/>
        <v>0</v>
      </c>
      <c r="G61" s="346">
        <f t="shared" si="1"/>
        <v>0</v>
      </c>
    </row>
    <row r="62" spans="1:7" s="316" customFormat="1" x14ac:dyDescent="0.25">
      <c r="A62" s="283" t="s">
        <v>856</v>
      </c>
      <c r="B62" s="286" t="s">
        <v>1034</v>
      </c>
      <c r="C62" s="291" t="s">
        <v>755</v>
      </c>
      <c r="D62" s="338">
        <v>543.60265573360516</v>
      </c>
      <c r="E62" s="338">
        <v>463.26182978999998</v>
      </c>
      <c r="F62" s="338">
        <f t="shared" si="2"/>
        <v>-80.340825943605182</v>
      </c>
      <c r="G62" s="346">
        <f t="shared" si="1"/>
        <v>-0.14779329183957585</v>
      </c>
    </row>
    <row r="63" spans="1:7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395.67642840000002</v>
      </c>
      <c r="E63" s="338">
        <v>402.87926078999999</v>
      </c>
      <c r="F63" s="338">
        <f t="shared" si="2"/>
        <v>7.2028323899999691</v>
      </c>
      <c r="G63" s="346">
        <f t="shared" si="1"/>
        <v>1.8203845043603232E-2</v>
      </c>
    </row>
    <row r="64" spans="1:7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20.538516499999997</v>
      </c>
      <c r="E64" s="338">
        <v>18.701970809999992</v>
      </c>
      <c r="F64" s="338">
        <f t="shared" si="2"/>
        <v>-1.8365456900000048</v>
      </c>
      <c r="G64" s="346">
        <f t="shared" si="1"/>
        <v>-8.9419588313498943E-2</v>
      </c>
    </row>
    <row r="65" spans="1:7" s="316" customFormat="1" x14ac:dyDescent="0.25">
      <c r="A65" s="283" t="s">
        <v>859</v>
      </c>
      <c r="B65" s="285" t="s">
        <v>1072</v>
      </c>
      <c r="C65" s="291" t="s">
        <v>755</v>
      </c>
      <c r="D65" s="338">
        <v>0</v>
      </c>
      <c r="E65" s="338">
        <v>0</v>
      </c>
      <c r="F65" s="338">
        <f t="shared" si="2"/>
        <v>0</v>
      </c>
      <c r="G65" s="346">
        <f t="shared" si="1"/>
        <v>0</v>
      </c>
    </row>
    <row r="66" spans="1:7" s="316" customFormat="1" x14ac:dyDescent="0.25">
      <c r="A66" s="283" t="s">
        <v>860</v>
      </c>
      <c r="B66" s="285" t="s">
        <v>1093</v>
      </c>
      <c r="C66" s="291" t="s">
        <v>755</v>
      </c>
      <c r="D66" s="338">
        <v>8.4791834099999992</v>
      </c>
      <c r="E66" s="338">
        <v>8.0614013199999999</v>
      </c>
      <c r="F66" s="338">
        <f t="shared" si="2"/>
        <v>-0.41778208999999933</v>
      </c>
      <c r="G66" s="346">
        <f t="shared" si="1"/>
        <v>-4.9271500544177914E-2</v>
      </c>
    </row>
    <row r="67" spans="1:7" s="316" customFormat="1" x14ac:dyDescent="0.25">
      <c r="A67" s="283" t="s">
        <v>861</v>
      </c>
      <c r="B67" s="285" t="s">
        <v>523</v>
      </c>
      <c r="C67" s="291" t="s">
        <v>755</v>
      </c>
      <c r="D67" s="338">
        <v>118.90852742360514</v>
      </c>
      <c r="E67" s="338">
        <f>E62-E63-E64-E65-E66</f>
        <v>33.619196869999996</v>
      </c>
      <c r="F67" s="338">
        <f t="shared" si="2"/>
        <v>-85.28933055360514</v>
      </c>
      <c r="G67" s="346">
        <f t="shared" si="1"/>
        <v>-0.71726841128699337</v>
      </c>
    </row>
    <row r="68" spans="1:7" s="316" customFormat="1" x14ac:dyDescent="0.25">
      <c r="A68" s="283" t="s">
        <v>862</v>
      </c>
      <c r="B68" s="286" t="s">
        <v>828</v>
      </c>
      <c r="C68" s="291" t="s">
        <v>755</v>
      </c>
      <c r="D68" s="338">
        <v>1066.6349734830051</v>
      </c>
      <c r="E68" s="338">
        <v>1083.48009217</v>
      </c>
      <c r="F68" s="338">
        <f t="shared" si="2"/>
        <v>16.845118686994965</v>
      </c>
      <c r="G68" s="346">
        <f t="shared" si="1"/>
        <v>1.5792768009461264E-2</v>
      </c>
    </row>
    <row r="69" spans="1:7" s="316" customFormat="1" x14ac:dyDescent="0.25">
      <c r="A69" s="283" t="s">
        <v>863</v>
      </c>
      <c r="B69" s="286" t="s">
        <v>829</v>
      </c>
      <c r="C69" s="291" t="s">
        <v>755</v>
      </c>
      <c r="D69" s="338">
        <v>548.85309999999993</v>
      </c>
      <c r="E69" s="338">
        <v>601.96158525999999</v>
      </c>
      <c r="F69" s="338">
        <f t="shared" si="2"/>
        <v>53.108485260000066</v>
      </c>
      <c r="G69" s="346">
        <f t="shared" si="1"/>
        <v>9.6762658824374084E-2</v>
      </c>
    </row>
    <row r="70" spans="1:7" s="316" customFormat="1" x14ac:dyDescent="0.25">
      <c r="A70" s="283" t="s">
        <v>864</v>
      </c>
      <c r="B70" s="286" t="s">
        <v>1035</v>
      </c>
      <c r="C70" s="291" t="s">
        <v>755</v>
      </c>
      <c r="D70" s="338">
        <v>128.57130000000001</v>
      </c>
      <c r="E70" s="338">
        <v>116.83294326999997</v>
      </c>
      <c r="F70" s="338">
        <f t="shared" si="2"/>
        <v>-11.738356730000035</v>
      </c>
      <c r="G70" s="346">
        <f t="shared" si="1"/>
        <v>-9.1298421420643913E-2</v>
      </c>
    </row>
    <row r="71" spans="1:7" s="316" customFormat="1" x14ac:dyDescent="0.25">
      <c r="A71" s="283" t="s">
        <v>116</v>
      </c>
      <c r="B71" s="285" t="s">
        <v>803</v>
      </c>
      <c r="C71" s="291" t="s">
        <v>755</v>
      </c>
      <c r="D71" s="338">
        <v>124.22670000000001</v>
      </c>
      <c r="E71" s="338">
        <v>115.53026299999998</v>
      </c>
      <c r="F71" s="338">
        <f t="shared" si="2"/>
        <v>-8.6964370000000315</v>
      </c>
      <c r="G71" s="346">
        <f t="shared" si="1"/>
        <v>-7.0004572285990302E-2</v>
      </c>
    </row>
    <row r="72" spans="1:7" s="316" customFormat="1" x14ac:dyDescent="0.25">
      <c r="A72" s="283" t="s">
        <v>800</v>
      </c>
      <c r="B72" s="285" t="s">
        <v>67</v>
      </c>
      <c r="C72" s="291" t="s">
        <v>755</v>
      </c>
      <c r="D72" s="338">
        <f>D70-D71</f>
        <v>4.3445999999999998</v>
      </c>
      <c r="E72" s="338">
        <f>E70-E71</f>
        <v>1.3026802699999962</v>
      </c>
      <c r="F72" s="338">
        <f t="shared" si="2"/>
        <v>-3.0419197300000036</v>
      </c>
      <c r="G72" s="346">
        <f t="shared" si="1"/>
        <v>-0.70016105740459511</v>
      </c>
    </row>
    <row r="73" spans="1:7" s="316" customFormat="1" x14ac:dyDescent="0.25">
      <c r="A73" s="283" t="s">
        <v>865</v>
      </c>
      <c r="B73" s="286" t="s">
        <v>1036</v>
      </c>
      <c r="C73" s="291" t="s">
        <v>755</v>
      </c>
      <c r="D73" s="338">
        <f>D38-D53-D62-D68-D69-D70</f>
        <v>276.66060951746539</v>
      </c>
      <c r="E73" s="338">
        <f>E38-E53-E62-E68-E69-E70</f>
        <v>302.83327696000151</v>
      </c>
      <c r="F73" s="338">
        <f t="shared" si="2"/>
        <v>26.172667442536124</v>
      </c>
      <c r="G73" s="346">
        <f t="shared" si="1"/>
        <v>9.4602073956913849E-2</v>
      </c>
    </row>
    <row r="74" spans="1:7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2"/>
        <v>0</v>
      </c>
      <c r="G74" s="346">
        <f t="shared" si="1"/>
        <v>0</v>
      </c>
    </row>
    <row r="75" spans="1:7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91.923325759999997</v>
      </c>
      <c r="E75" s="338">
        <v>84.336599890000002</v>
      </c>
      <c r="F75" s="338">
        <f t="shared" si="2"/>
        <v>-7.5867258699999951</v>
      </c>
      <c r="G75" s="346">
        <f t="shared" si="1"/>
        <v>-8.2533196087878305E-2</v>
      </c>
    </row>
    <row r="76" spans="1:7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38">
        <f>D73-D74-D75-D66</f>
        <v>176.25810034746539</v>
      </c>
      <c r="E76" s="343">
        <f>E73-E74-E75-E66</f>
        <v>210.43527575000152</v>
      </c>
      <c r="F76" s="343">
        <f t="shared" si="2"/>
        <v>34.177175402536136</v>
      </c>
      <c r="G76" s="347">
        <f t="shared" si="1"/>
        <v>0.19390414020780411</v>
      </c>
    </row>
    <row r="77" spans="1:7" s="316" customFormat="1" x14ac:dyDescent="0.25">
      <c r="A77" s="309" t="s">
        <v>869</v>
      </c>
      <c r="B77" s="354" t="s">
        <v>874</v>
      </c>
      <c r="C77" s="303" t="s">
        <v>755</v>
      </c>
      <c r="D77" s="339"/>
      <c r="E77" s="339">
        <v>0</v>
      </c>
      <c r="F77" s="339">
        <f t="shared" si="2"/>
        <v>0</v>
      </c>
      <c r="G77" s="345">
        <f t="shared" si="1"/>
        <v>0</v>
      </c>
    </row>
    <row r="78" spans="1:7" s="316" customFormat="1" x14ac:dyDescent="0.25">
      <c r="A78" s="283" t="s">
        <v>870</v>
      </c>
      <c r="B78" s="285" t="s">
        <v>68</v>
      </c>
      <c r="C78" s="291" t="s">
        <v>755</v>
      </c>
      <c r="D78" s="338">
        <v>201.31652</v>
      </c>
      <c r="E78" s="338">
        <v>211.24518096</v>
      </c>
      <c r="F78" s="338">
        <f t="shared" si="2"/>
        <v>9.928660960000002</v>
      </c>
      <c r="G78" s="346">
        <f t="shared" si="1"/>
        <v>4.9318659790065923E-2</v>
      </c>
    </row>
    <row r="79" spans="1:7" s="316" customFormat="1" x14ac:dyDescent="0.25">
      <c r="A79" s="283" t="s">
        <v>871</v>
      </c>
      <c r="B79" s="285" t="s">
        <v>69</v>
      </c>
      <c r="C79" s="291" t="s">
        <v>755</v>
      </c>
      <c r="D79" s="338">
        <v>1747.3806165673661</v>
      </c>
      <c r="E79" s="338">
        <v>1551.7748922300002</v>
      </c>
      <c r="F79" s="338">
        <f t="shared" si="2"/>
        <v>-195.60572433736593</v>
      </c>
      <c r="G79" s="346">
        <f t="shared" si="1"/>
        <v>-0.11194225372696574</v>
      </c>
    </row>
    <row r="80" spans="1:7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15.139949999999898</v>
      </c>
      <c r="E80" s="340">
        <v>169.16234606</v>
      </c>
      <c r="F80" s="340">
        <f t="shared" si="2"/>
        <v>154.02239606000012</v>
      </c>
      <c r="G80" s="348">
        <f t="shared" si="1"/>
        <v>10.173243376629458</v>
      </c>
    </row>
    <row r="81" spans="1:7" s="316" customFormat="1" x14ac:dyDescent="0.25">
      <c r="A81" s="311" t="s">
        <v>26</v>
      </c>
      <c r="B81" s="310" t="s">
        <v>1087</v>
      </c>
      <c r="C81" s="312" t="s">
        <v>755</v>
      </c>
      <c r="D81" s="341">
        <f>D23-D38</f>
        <v>-521.26144115307397</v>
      </c>
      <c r="E81" s="341">
        <f>E23-E38</f>
        <v>-1100.187893179851</v>
      </c>
      <c r="F81" s="341">
        <f t="shared" si="2"/>
        <v>-578.92645202677704</v>
      </c>
      <c r="G81" s="349">
        <f t="shared" si="1"/>
        <v>1.1106258900450094</v>
      </c>
    </row>
    <row r="82" spans="1:7" s="316" customFormat="1" ht="15.75" hidden="1" customHeight="1" outlineLevel="1" x14ac:dyDescent="0.25">
      <c r="A82" s="283" t="s">
        <v>47</v>
      </c>
      <c r="B82" s="282" t="s">
        <v>1031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6" t="s">
        <v>289</v>
      </c>
    </row>
    <row r="83" spans="1:7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6" t="s">
        <v>289</v>
      </c>
    </row>
    <row r="84" spans="1:7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6" t="s">
        <v>289</v>
      </c>
    </row>
    <row r="85" spans="1:7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6" t="s">
        <v>289</v>
      </c>
    </row>
    <row r="86" spans="1:7" s="316" customFormat="1" ht="15.75" hidden="1" customHeight="1" outlineLevel="1" x14ac:dyDescent="0.25">
      <c r="A86" s="283" t="s">
        <v>48</v>
      </c>
      <c r="B86" s="282" t="s">
        <v>1070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6" t="s">
        <v>289</v>
      </c>
    </row>
    <row r="87" spans="1:7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f>D29-D44</f>
        <v>-647.47469236641109</v>
      </c>
      <c r="E87" s="338">
        <f>E29-E44</f>
        <v>-817.66559716984602</v>
      </c>
      <c r="F87" s="338">
        <f t="shared" si="2"/>
        <v>-170.19090480343493</v>
      </c>
      <c r="G87" s="346">
        <f t="shared" si="1"/>
        <v>0.26285336988449048</v>
      </c>
    </row>
    <row r="88" spans="1:7" s="316" customFormat="1" ht="15.75" hidden="1" customHeight="1" outlineLevel="1" x14ac:dyDescent="0.25">
      <c r="A88" s="283" t="s">
        <v>757</v>
      </c>
      <c r="B88" s="282" t="s">
        <v>1071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6" t="s">
        <v>289</v>
      </c>
    </row>
    <row r="89" spans="1:7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f>D31-D46</f>
        <v>5.9600031160553426</v>
      </c>
      <c r="E89" s="338">
        <f>E31-E46</f>
        <v>-4.2077172288135598</v>
      </c>
      <c r="F89" s="338">
        <f t="shared" si="2"/>
        <v>-10.167720344868902</v>
      </c>
      <c r="G89" s="346">
        <f t="shared" si="1"/>
        <v>-1.7059924545137584</v>
      </c>
    </row>
    <row r="90" spans="1:7" s="316" customFormat="1" x14ac:dyDescent="0.25">
      <c r="A90" s="283" t="s">
        <v>759</v>
      </c>
      <c r="B90" s="282" t="s">
        <v>956</v>
      </c>
      <c r="C90" s="291" t="s">
        <v>755</v>
      </c>
      <c r="D90" s="338">
        <f>D32-D47</f>
        <v>114.1142482973346</v>
      </c>
      <c r="E90" s="338">
        <f>E32-E47</f>
        <v>-284.33299434898754</v>
      </c>
      <c r="F90" s="338">
        <f t="shared" si="2"/>
        <v>-398.44724264632214</v>
      </c>
      <c r="G90" s="346">
        <f t="shared" si="1"/>
        <v>-3.4916519943077851</v>
      </c>
    </row>
    <row r="91" spans="1:7" s="316" customFormat="1" ht="15.75" hidden="1" customHeight="1" outlineLevel="1" x14ac:dyDescent="0.25">
      <c r="A91" s="283" t="s">
        <v>760</v>
      </c>
      <c r="B91" s="282" t="s">
        <v>1078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6" t="s">
        <v>289</v>
      </c>
    </row>
    <row r="92" spans="1:7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6" t="s">
        <v>289</v>
      </c>
    </row>
    <row r="93" spans="1:7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6" t="s">
        <v>289</v>
      </c>
    </row>
    <row r="94" spans="1:7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6" t="s">
        <v>289</v>
      </c>
    </row>
    <row r="95" spans="1:7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f>D37-D52</f>
        <v>6.1389997999469088</v>
      </c>
      <c r="E95" s="338">
        <f>E37-E52</f>
        <v>6.0184155677966089</v>
      </c>
      <c r="F95" s="338">
        <f t="shared" ref="F95:F157" si="3">E95-D95</f>
        <v>-0.1205842321502999</v>
      </c>
      <c r="G95" s="346">
        <f t="shared" ref="G95:G156" si="4">IFERROR(F95/D95,0)</f>
        <v>-1.9642325473172802E-2</v>
      </c>
    </row>
    <row r="96" spans="1:7" s="316" customFormat="1" x14ac:dyDescent="0.25">
      <c r="A96" s="283" t="s">
        <v>27</v>
      </c>
      <c r="B96" s="313" t="s">
        <v>1088</v>
      </c>
      <c r="C96" s="291" t="s">
        <v>755</v>
      </c>
      <c r="D96" s="338">
        <f>D97-D103</f>
        <v>-1786.216197855457</v>
      </c>
      <c r="E96" s="338">
        <f>E97-E103</f>
        <v>-936.09923425999932</v>
      </c>
      <c r="F96" s="338">
        <f t="shared" si="3"/>
        <v>850.11696359545772</v>
      </c>
      <c r="G96" s="346">
        <f t="shared" si="4"/>
        <v>-0.47593172910206155</v>
      </c>
    </row>
    <row r="97" spans="1:7" s="316" customFormat="1" x14ac:dyDescent="0.25">
      <c r="A97" s="283" t="s">
        <v>54</v>
      </c>
      <c r="B97" s="284" t="s">
        <v>1037</v>
      </c>
      <c r="C97" s="291" t="s">
        <v>755</v>
      </c>
      <c r="D97" s="338">
        <v>30</v>
      </c>
      <c r="E97" s="338">
        <v>2015.3131555200002</v>
      </c>
      <c r="F97" s="338">
        <f t="shared" si="3"/>
        <v>1985.3131555200002</v>
      </c>
      <c r="G97" s="346">
        <f t="shared" si="4"/>
        <v>66.177105184000013</v>
      </c>
    </row>
    <row r="98" spans="1:7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3"/>
        <v>0</v>
      </c>
      <c r="G98" s="346">
        <f t="shared" si="4"/>
        <v>0</v>
      </c>
    </row>
    <row r="99" spans="1:7" s="316" customFormat="1" x14ac:dyDescent="0.25">
      <c r="A99" s="283" t="s">
        <v>56</v>
      </c>
      <c r="B99" s="141" t="s">
        <v>949</v>
      </c>
      <c r="C99" s="291" t="s">
        <v>755</v>
      </c>
      <c r="D99" s="338">
        <v>30</v>
      </c>
      <c r="E99" s="338">
        <v>2.5521402200000001</v>
      </c>
      <c r="F99" s="338">
        <f t="shared" si="3"/>
        <v>-27.447859780000002</v>
      </c>
      <c r="G99" s="346">
        <f t="shared" si="4"/>
        <v>-0.91492865933333334</v>
      </c>
    </row>
    <row r="100" spans="1:7" s="316" customFormat="1" x14ac:dyDescent="0.25">
      <c r="A100" s="283" t="s">
        <v>72</v>
      </c>
      <c r="B100" s="141" t="s">
        <v>1038</v>
      </c>
      <c r="C100" s="291" t="s">
        <v>755</v>
      </c>
      <c r="D100" s="338">
        <v>0</v>
      </c>
      <c r="E100" s="338">
        <v>1827.7166785200002</v>
      </c>
      <c r="F100" s="338">
        <f t="shared" si="3"/>
        <v>1827.7166785200002</v>
      </c>
      <c r="G100" s="346">
        <f t="shared" si="4"/>
        <v>0</v>
      </c>
    </row>
    <row r="101" spans="1:7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f>E100</f>
        <v>1827.7166785200002</v>
      </c>
      <c r="F101" s="338">
        <f t="shared" si="3"/>
        <v>1827.7166785200002</v>
      </c>
      <c r="G101" s="346">
        <f t="shared" si="4"/>
        <v>0</v>
      </c>
    </row>
    <row r="102" spans="1:7" s="316" customFormat="1" x14ac:dyDescent="0.25">
      <c r="A102" s="283" t="s">
        <v>73</v>
      </c>
      <c r="B102" s="285" t="s">
        <v>950</v>
      </c>
      <c r="C102" s="291" t="s">
        <v>755</v>
      </c>
      <c r="D102" s="338">
        <f>D97-D98-D99-D100</f>
        <v>0</v>
      </c>
      <c r="E102" s="338">
        <f>E97-E98-E99-E100</f>
        <v>185.04433678000009</v>
      </c>
      <c r="F102" s="338">
        <f t="shared" si="3"/>
        <v>185.04433678000009</v>
      </c>
      <c r="G102" s="346">
        <f t="shared" si="4"/>
        <v>0</v>
      </c>
    </row>
    <row r="103" spans="1:7" s="316" customFormat="1" x14ac:dyDescent="0.25">
      <c r="A103" s="283" t="s">
        <v>57</v>
      </c>
      <c r="B103" s="286" t="s">
        <v>1036</v>
      </c>
      <c r="C103" s="291" t="s">
        <v>755</v>
      </c>
      <c r="D103" s="338">
        <v>1816.216197855457</v>
      </c>
      <c r="E103" s="338">
        <v>2951.4123897799996</v>
      </c>
      <c r="F103" s="338">
        <f t="shared" si="3"/>
        <v>1135.1961919245425</v>
      </c>
      <c r="G103" s="346">
        <f t="shared" si="4"/>
        <v>0.62503362389618267</v>
      </c>
    </row>
    <row r="104" spans="1:7" s="316" customFormat="1" x14ac:dyDescent="0.25">
      <c r="A104" s="283" t="s">
        <v>528</v>
      </c>
      <c r="B104" s="285" t="s">
        <v>951</v>
      </c>
      <c r="C104" s="291" t="s">
        <v>755</v>
      </c>
      <c r="D104" s="338">
        <v>1.9788112000000111</v>
      </c>
      <c r="E104" s="338">
        <v>2.0581491199999999</v>
      </c>
      <c r="F104" s="338">
        <f t="shared" si="3"/>
        <v>7.9337919999988848E-2</v>
      </c>
      <c r="G104" s="346">
        <f t="shared" si="4"/>
        <v>4.00937290025387E-2</v>
      </c>
    </row>
    <row r="105" spans="1:7" s="316" customFormat="1" x14ac:dyDescent="0.25">
      <c r="A105" s="283" t="s">
        <v>529</v>
      </c>
      <c r="B105" s="285" t="s">
        <v>952</v>
      </c>
      <c r="C105" s="291" t="s">
        <v>755</v>
      </c>
      <c r="D105" s="338">
        <v>26.917406678520546</v>
      </c>
      <c r="E105" s="338">
        <v>40.756671270000005</v>
      </c>
      <c r="F105" s="338">
        <f t="shared" si="3"/>
        <v>13.839264591479459</v>
      </c>
      <c r="G105" s="346">
        <f t="shared" si="4"/>
        <v>0.51413810983964015</v>
      </c>
    </row>
    <row r="106" spans="1:7" s="316" customFormat="1" x14ac:dyDescent="0.25">
      <c r="A106" s="283" t="s">
        <v>530</v>
      </c>
      <c r="B106" s="285" t="s">
        <v>1039</v>
      </c>
      <c r="C106" s="291" t="s">
        <v>755</v>
      </c>
      <c r="D106" s="338">
        <v>1099.3298633328695</v>
      </c>
      <c r="E106" s="338">
        <v>2379.3544484599997</v>
      </c>
      <c r="F106" s="338">
        <f t="shared" si="3"/>
        <v>1280.0245851271302</v>
      </c>
      <c r="G106" s="346">
        <f t="shared" si="4"/>
        <v>1.164368064419212</v>
      </c>
    </row>
    <row r="107" spans="1:7" s="316" customFormat="1" x14ac:dyDescent="0.25">
      <c r="A107" s="283" t="s">
        <v>531</v>
      </c>
      <c r="B107" s="287" t="s">
        <v>653</v>
      </c>
      <c r="C107" s="291" t="s">
        <v>755</v>
      </c>
      <c r="D107" s="338">
        <v>1099.3298633328695</v>
      </c>
      <c r="E107" s="338">
        <f>E106</f>
        <v>2379.3544484599997</v>
      </c>
      <c r="F107" s="338">
        <f t="shared" si="3"/>
        <v>1280.0245851271302</v>
      </c>
      <c r="G107" s="346">
        <f t="shared" si="4"/>
        <v>1.164368064419212</v>
      </c>
    </row>
    <row r="108" spans="1:7" s="316" customFormat="1" x14ac:dyDescent="0.25">
      <c r="A108" s="283" t="s">
        <v>532</v>
      </c>
      <c r="B108" s="285" t="s">
        <v>953</v>
      </c>
      <c r="C108" s="291" t="s">
        <v>755</v>
      </c>
      <c r="D108" s="338">
        <f>D103-D104-D105-D106</f>
        <v>687.9901166440668</v>
      </c>
      <c r="E108" s="338">
        <f>E103-E104-E105-E106</f>
        <v>529.2431209299998</v>
      </c>
      <c r="F108" s="338">
        <f t="shared" si="3"/>
        <v>-158.746995714067</v>
      </c>
      <c r="G108" s="346">
        <f t="shared" si="4"/>
        <v>-0.23074022703758562</v>
      </c>
    </row>
    <row r="109" spans="1:7" s="316" customFormat="1" x14ac:dyDescent="0.25">
      <c r="A109" s="283" t="s">
        <v>28</v>
      </c>
      <c r="B109" s="313" t="s">
        <v>1094</v>
      </c>
      <c r="C109" s="291" t="s">
        <v>755</v>
      </c>
      <c r="D109" s="338">
        <f>D81+D96</f>
        <v>-2307.4776390085308</v>
      </c>
      <c r="E109" s="338">
        <f>E81+E96</f>
        <v>-2036.2871274398503</v>
      </c>
      <c r="F109" s="338">
        <f t="shared" si="3"/>
        <v>271.19051156868045</v>
      </c>
      <c r="G109" s="346">
        <f t="shared" si="4"/>
        <v>-0.11752682105522144</v>
      </c>
    </row>
    <row r="110" spans="1:7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6" t="s">
        <v>289</v>
      </c>
    </row>
    <row r="111" spans="1:7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6" t="s">
        <v>289</v>
      </c>
    </row>
    <row r="112" spans="1:7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6" t="s">
        <v>289</v>
      </c>
    </row>
    <row r="113" spans="1:7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6" t="s">
        <v>289</v>
      </c>
    </row>
    <row r="114" spans="1:7" s="316" customFormat="1" ht="15.75" hidden="1" customHeight="1" outlineLevel="1" x14ac:dyDescent="0.25">
      <c r="A114" s="283" t="s">
        <v>61</v>
      </c>
      <c r="B114" s="282" t="s">
        <v>1070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6" t="s">
        <v>289</v>
      </c>
    </row>
    <row r="115" spans="1:7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-934.26139737773485</v>
      </c>
      <c r="E115" s="338">
        <v>-1141.4829238198458</v>
      </c>
      <c r="F115" s="338">
        <f t="shared" si="3"/>
        <v>-207.22152644211099</v>
      </c>
      <c r="G115" s="346">
        <f t="shared" si="4"/>
        <v>0.22180251375443316</v>
      </c>
    </row>
    <row r="116" spans="1:7" s="316" customFormat="1" ht="15.75" hidden="1" customHeight="1" outlineLevel="1" x14ac:dyDescent="0.25">
      <c r="A116" s="283" t="s">
        <v>764</v>
      </c>
      <c r="B116" s="282" t="s">
        <v>1071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6" t="s">
        <v>289</v>
      </c>
    </row>
    <row r="117" spans="1:7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5.9600031160553426</v>
      </c>
      <c r="E117" s="338">
        <v>-4.2077172288135589</v>
      </c>
      <c r="F117" s="338">
        <f t="shared" si="3"/>
        <v>-10.167720344868901</v>
      </c>
      <c r="G117" s="346">
        <f t="shared" si="4"/>
        <v>-1.7059924545137581</v>
      </c>
    </row>
    <row r="118" spans="1:7" s="316" customFormat="1" x14ac:dyDescent="0.25">
      <c r="A118" s="283" t="s">
        <v>766</v>
      </c>
      <c r="B118" s="282" t="s">
        <v>956</v>
      </c>
      <c r="C118" s="291" t="s">
        <v>755</v>
      </c>
      <c r="D118" s="338">
        <v>-1385.3152445467981</v>
      </c>
      <c r="E118" s="338">
        <v>-841.87325210898746</v>
      </c>
      <c r="F118" s="338">
        <f t="shared" si="3"/>
        <v>543.44199243781065</v>
      </c>
      <c r="G118" s="346">
        <f t="shared" si="4"/>
        <v>-0.39228759993585149</v>
      </c>
    </row>
    <row r="119" spans="1:7" s="316" customFormat="1" ht="15.75" hidden="1" customHeight="1" outlineLevel="1" x14ac:dyDescent="0.25">
      <c r="A119" s="283" t="s">
        <v>767</v>
      </c>
      <c r="B119" s="282" t="s">
        <v>1078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6" t="s">
        <v>289</v>
      </c>
    </row>
    <row r="120" spans="1:7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6" t="s">
        <v>289</v>
      </c>
    </row>
    <row r="121" spans="1:7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6" t="s">
        <v>289</v>
      </c>
    </row>
    <row r="122" spans="1:7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6" t="s">
        <v>289</v>
      </c>
    </row>
    <row r="123" spans="1:7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6.1389997999469124</v>
      </c>
      <c r="E123" s="338">
        <v>-48.72319685220333</v>
      </c>
      <c r="F123" s="338">
        <f t="shared" si="3"/>
        <v>-54.862196652150246</v>
      </c>
      <c r="G123" s="346">
        <f t="shared" si="4"/>
        <v>-8.9366669555233855</v>
      </c>
    </row>
    <row r="124" spans="1:7" s="316" customFormat="1" x14ac:dyDescent="0.25">
      <c r="A124" s="283" t="s">
        <v>29</v>
      </c>
      <c r="B124" s="313" t="s">
        <v>1040</v>
      </c>
      <c r="C124" s="291" t="s">
        <v>755</v>
      </c>
      <c r="D124" s="338">
        <f>D130+D132+D133+D138</f>
        <v>21.96847250859804</v>
      </c>
      <c r="E124" s="338">
        <f>E130+E132+E133+E138</f>
        <v>435.79590997681362</v>
      </c>
      <c r="F124" s="338">
        <f t="shared" si="3"/>
        <v>413.82743746821558</v>
      </c>
      <c r="G124" s="346">
        <f t="shared" si="4"/>
        <v>18.837333242274873</v>
      </c>
    </row>
    <row r="125" spans="1:7" s="316" customFormat="1" ht="15.75" hidden="1" customHeight="1" outlineLevel="1" x14ac:dyDescent="0.25">
      <c r="A125" s="283" t="s">
        <v>25</v>
      </c>
      <c r="B125" s="282" t="s">
        <v>1031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6" t="s">
        <v>289</v>
      </c>
    </row>
    <row r="126" spans="1:7" s="316" customFormat="1" ht="31.5" hidden="1" customHeight="1" outlineLevel="1" x14ac:dyDescent="0.25">
      <c r="A126" s="283" t="s">
        <v>1027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6" t="s">
        <v>289</v>
      </c>
    </row>
    <row r="127" spans="1:7" s="316" customFormat="1" ht="31.5" hidden="1" customHeight="1" outlineLevel="1" x14ac:dyDescent="0.25">
      <c r="A127" s="283" t="s">
        <v>1028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6" t="s">
        <v>289</v>
      </c>
    </row>
    <row r="128" spans="1:7" s="316" customFormat="1" ht="31.5" hidden="1" customHeight="1" outlineLevel="1" x14ac:dyDescent="0.25">
      <c r="A128" s="283" t="s">
        <v>1029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6" t="s">
        <v>289</v>
      </c>
    </row>
    <row r="129" spans="1:7" s="316" customFormat="1" ht="15.75" hidden="1" customHeight="1" outlineLevel="1" x14ac:dyDescent="0.25">
      <c r="A129" s="283" t="s">
        <v>814</v>
      </c>
      <c r="B129" s="286" t="s">
        <v>1079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6" t="s">
        <v>289</v>
      </c>
    </row>
    <row r="130" spans="1:7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0</v>
      </c>
      <c r="E130" s="338">
        <v>0</v>
      </c>
      <c r="F130" s="338">
        <f t="shared" si="3"/>
        <v>0</v>
      </c>
      <c r="G130" s="346">
        <f t="shared" si="4"/>
        <v>0</v>
      </c>
    </row>
    <row r="131" spans="1:7" s="316" customFormat="1" ht="15.75" hidden="1" customHeight="1" outlineLevel="1" x14ac:dyDescent="0.25">
      <c r="A131" s="283" t="s">
        <v>816</v>
      </c>
      <c r="B131" s="286" t="s">
        <v>1073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6" t="s">
        <v>289</v>
      </c>
    </row>
    <row r="132" spans="1:7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1.1920006232110683</v>
      </c>
      <c r="E132" s="338">
        <v>-4.2077172288135536</v>
      </c>
      <c r="F132" s="338">
        <f t="shared" si="3"/>
        <v>-5.3997178520246223</v>
      </c>
      <c r="G132" s="346">
        <f t="shared" si="4"/>
        <v>-4.5299622725687883</v>
      </c>
    </row>
    <row r="133" spans="1:7" s="316" customFormat="1" x14ac:dyDescent="0.25">
      <c r="A133" s="283" t="s">
        <v>818</v>
      </c>
      <c r="B133" s="286" t="s">
        <v>824</v>
      </c>
      <c r="C133" s="291" t="s">
        <v>755</v>
      </c>
      <c r="D133" s="338">
        <v>19.548671925397588</v>
      </c>
      <c r="E133" s="338">
        <v>439.12418264247663</v>
      </c>
      <c r="F133" s="338">
        <f t="shared" si="3"/>
        <v>419.57551071707906</v>
      </c>
      <c r="G133" s="346">
        <f t="shared" si="4"/>
        <v>21.46312098940939</v>
      </c>
    </row>
    <row r="134" spans="1:7" s="316" customFormat="1" ht="15.75" hidden="1" customHeight="1" outlineLevel="1" x14ac:dyDescent="0.25">
      <c r="A134" s="283" t="s">
        <v>819</v>
      </c>
      <c r="B134" s="286" t="s">
        <v>1080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6" t="s">
        <v>289</v>
      </c>
    </row>
    <row r="135" spans="1:7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6" t="s">
        <v>289</v>
      </c>
    </row>
    <row r="136" spans="1:7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6" t="s">
        <v>289</v>
      </c>
    </row>
    <row r="137" spans="1:7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6" t="s">
        <v>289</v>
      </c>
    </row>
    <row r="138" spans="1:7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1.2277999599893827</v>
      </c>
      <c r="E138" s="338">
        <v>0.87944456315054631</v>
      </c>
      <c r="F138" s="338">
        <f t="shared" si="3"/>
        <v>-0.34835539683883643</v>
      </c>
      <c r="G138" s="346">
        <f t="shared" si="4"/>
        <v>-0.28372325149924976</v>
      </c>
    </row>
    <row r="139" spans="1:7" s="316" customFormat="1" x14ac:dyDescent="0.25">
      <c r="A139" s="283" t="s">
        <v>31</v>
      </c>
      <c r="B139" s="313" t="s">
        <v>1095</v>
      </c>
      <c r="C139" s="291" t="s">
        <v>755</v>
      </c>
      <c r="D139" s="338">
        <f>D109-D124</f>
        <v>-2329.4461115171289</v>
      </c>
      <c r="E139" s="338">
        <f>E109-E124</f>
        <v>-2472.083037416664</v>
      </c>
      <c r="F139" s="338">
        <f t="shared" si="3"/>
        <v>-142.63692589953507</v>
      </c>
      <c r="G139" s="346">
        <f t="shared" si="4"/>
        <v>6.12321208867279E-2</v>
      </c>
    </row>
    <row r="140" spans="1:7" s="316" customFormat="1" ht="15.75" hidden="1" customHeight="1" outlineLevel="1" x14ac:dyDescent="0.25">
      <c r="A140" s="283" t="s">
        <v>49</v>
      </c>
      <c r="B140" s="282" t="s">
        <v>1031</v>
      </c>
      <c r="C140" s="291" t="s">
        <v>755</v>
      </c>
      <c r="D140" s="338"/>
      <c r="E140" s="338"/>
      <c r="F140" s="338" t="s">
        <v>289</v>
      </c>
      <c r="G140" s="346" t="s">
        <v>289</v>
      </c>
    </row>
    <row r="141" spans="1:7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/>
      <c r="E141" s="338"/>
      <c r="F141" s="338" t="s">
        <v>289</v>
      </c>
      <c r="G141" s="346" t="s">
        <v>289</v>
      </c>
    </row>
    <row r="142" spans="1:7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/>
      <c r="E142" s="338"/>
      <c r="F142" s="338" t="s">
        <v>289</v>
      </c>
      <c r="G142" s="346" t="s">
        <v>289</v>
      </c>
    </row>
    <row r="143" spans="1:7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/>
      <c r="E143" s="338"/>
      <c r="F143" s="338" t="s">
        <v>289</v>
      </c>
      <c r="G143" s="346" t="s">
        <v>289</v>
      </c>
    </row>
    <row r="144" spans="1:7" s="316" customFormat="1" ht="15.75" hidden="1" customHeight="1" outlineLevel="1" x14ac:dyDescent="0.25">
      <c r="A144" s="283" t="s">
        <v>50</v>
      </c>
      <c r="B144" s="282" t="s">
        <v>1070</v>
      </c>
      <c r="C144" s="291" t="s">
        <v>755</v>
      </c>
      <c r="D144" s="338"/>
      <c r="E144" s="338"/>
      <c r="F144" s="338" t="s">
        <v>289</v>
      </c>
      <c r="G144" s="346" t="s">
        <v>289</v>
      </c>
    </row>
    <row r="145" spans="1:7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f>D115-D130</f>
        <v>-934.26139737773485</v>
      </c>
      <c r="E145" s="338">
        <f>E115-E130</f>
        <v>-1141.4829238198458</v>
      </c>
      <c r="F145" s="338">
        <f t="shared" si="3"/>
        <v>-207.22152644211099</v>
      </c>
      <c r="G145" s="346">
        <f t="shared" si="4"/>
        <v>0.22180251375443316</v>
      </c>
    </row>
    <row r="146" spans="1:7" s="316" customFormat="1" ht="15.75" hidden="1" customHeight="1" outlineLevel="1" x14ac:dyDescent="0.25">
      <c r="A146" s="283" t="s">
        <v>771</v>
      </c>
      <c r="B146" s="282" t="s">
        <v>1071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6" t="s">
        <v>289</v>
      </c>
    </row>
    <row r="147" spans="1:7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f>D117-D132</f>
        <v>4.7680024928442748</v>
      </c>
      <c r="E147" s="338">
        <f>E117-E132</f>
        <v>0</v>
      </c>
      <c r="F147" s="338">
        <f t="shared" si="3"/>
        <v>-4.7680024928442748</v>
      </c>
      <c r="G147" s="346">
        <f t="shared" si="4"/>
        <v>-1</v>
      </c>
    </row>
    <row r="148" spans="1:7" s="316" customFormat="1" x14ac:dyDescent="0.25">
      <c r="A148" s="283" t="s">
        <v>773</v>
      </c>
      <c r="B148" s="282" t="s">
        <v>956</v>
      </c>
      <c r="C148" s="291" t="s">
        <v>755</v>
      </c>
      <c r="D148" s="338">
        <f>D118-D133</f>
        <v>-1404.8639164721958</v>
      </c>
      <c r="E148" s="338">
        <f>E118-E133</f>
        <v>-1280.997434751464</v>
      </c>
      <c r="F148" s="338">
        <f t="shared" si="3"/>
        <v>123.86648172073183</v>
      </c>
      <c r="G148" s="346">
        <f t="shared" si="4"/>
        <v>-8.816973677548598E-2</v>
      </c>
    </row>
    <row r="149" spans="1:7" s="316" customFormat="1" ht="15.75" hidden="1" customHeight="1" outlineLevel="1" x14ac:dyDescent="0.25">
      <c r="A149" s="283" t="s">
        <v>774</v>
      </c>
      <c r="B149" s="282" t="s">
        <v>1078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6" t="s">
        <v>289</v>
      </c>
    </row>
    <row r="150" spans="1:7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6" t="s">
        <v>289</v>
      </c>
    </row>
    <row r="151" spans="1:7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6" t="s">
        <v>289</v>
      </c>
    </row>
    <row r="152" spans="1:7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6" t="s">
        <v>289</v>
      </c>
    </row>
    <row r="153" spans="1:7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f>D123-D138</f>
        <v>4.9111998399575292</v>
      </c>
      <c r="E153" s="338">
        <f>E123-E138</f>
        <v>-49.602641415353879</v>
      </c>
      <c r="F153" s="338">
        <f t="shared" si="3"/>
        <v>-54.513841255311405</v>
      </c>
      <c r="G153" s="346">
        <f t="shared" si="4"/>
        <v>-11.09990288152942</v>
      </c>
    </row>
    <row r="154" spans="1:7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3"/>
        <v>0</v>
      </c>
      <c r="G154" s="346">
        <f t="shared" si="4"/>
        <v>0</v>
      </c>
    </row>
    <row r="155" spans="1:7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3"/>
        <v>0</v>
      </c>
      <c r="G155" s="346">
        <f t="shared" si="4"/>
        <v>0</v>
      </c>
    </row>
    <row r="156" spans="1:7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3"/>
        <v>0</v>
      </c>
      <c r="G156" s="346">
        <f t="shared" si="4"/>
        <v>0</v>
      </c>
    </row>
    <row r="157" spans="1:7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3"/>
        <v>0</v>
      </c>
      <c r="G157" s="346">
        <f>IFERROR(F157/D157,0)</f>
        <v>0</v>
      </c>
    </row>
    <row r="158" spans="1:7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5">E158-D158</f>
        <v>0</v>
      </c>
      <c r="G158" s="348">
        <f>IFERROR(F158/D158,0)</f>
        <v>0</v>
      </c>
    </row>
    <row r="159" spans="1:7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</row>
    <row r="160" spans="1:7" s="316" customFormat="1" ht="37.5" customHeight="1" x14ac:dyDescent="0.25">
      <c r="A160" s="283" t="s">
        <v>536</v>
      </c>
      <c r="B160" s="286" t="s">
        <v>1089</v>
      </c>
      <c r="C160" s="291" t="s">
        <v>755</v>
      </c>
      <c r="D160" s="338">
        <f>D109+D105+D69</f>
        <v>-1731.7071323300106</v>
      </c>
      <c r="E160" s="338">
        <f>E109+E105+E69</f>
        <v>-1393.5688709098504</v>
      </c>
      <c r="F160" s="338">
        <f t="shared" si="5"/>
        <v>338.13826142016023</v>
      </c>
      <c r="G160" s="346">
        <f>IFERROR(F160/D160,0)</f>
        <v>-0.19526296052450592</v>
      </c>
    </row>
    <row r="161" spans="1:7" s="316" customFormat="1" ht="18" customHeight="1" x14ac:dyDescent="0.25">
      <c r="A161" s="283" t="s">
        <v>537</v>
      </c>
      <c r="B161" s="286" t="s">
        <v>1041</v>
      </c>
      <c r="C161" s="291" t="s">
        <v>755</v>
      </c>
      <c r="D161" s="338">
        <v>516.4</v>
      </c>
      <c r="E161" s="338">
        <v>516.3995000000001</v>
      </c>
      <c r="F161" s="338">
        <f t="shared" si="5"/>
        <v>-4.9999999987448973E-4</v>
      </c>
      <c r="G161" s="346">
        <f>IFERROR(F161/D161,0)</f>
        <v>-9.6824167287856255E-7</v>
      </c>
    </row>
    <row r="162" spans="1:7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516.4</v>
      </c>
      <c r="E162" s="338">
        <f>E161</f>
        <v>516.3995000000001</v>
      </c>
      <c r="F162" s="338">
        <f t="shared" si="5"/>
        <v>-4.9999999987448973E-4</v>
      </c>
      <c r="G162" s="346">
        <f>IFERROR(F162/D162,0)</f>
        <v>-9.6824167287856255E-7</v>
      </c>
    </row>
    <row r="163" spans="1:7" s="316" customFormat="1" ht="18" customHeight="1" x14ac:dyDescent="0.25">
      <c r="A163" s="283" t="s">
        <v>642</v>
      </c>
      <c r="B163" s="286" t="s">
        <v>1096</v>
      </c>
      <c r="C163" s="291" t="s">
        <v>755</v>
      </c>
      <c r="D163" s="338">
        <v>1016.035559479354</v>
      </c>
      <c r="E163" s="338">
        <v>641.50299999999993</v>
      </c>
      <c r="F163" s="338">
        <f t="shared" si="5"/>
        <v>-374.53255947935406</v>
      </c>
      <c r="G163" s="346">
        <f>IFERROR(F163/D163,0)</f>
        <v>-0.36862150737251298</v>
      </c>
    </row>
    <row r="164" spans="1:7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3">
        <v>1016.035559479354</v>
      </c>
      <c r="E164" s="343">
        <v>177.387</v>
      </c>
      <c r="F164" s="343">
        <f t="shared" si="5"/>
        <v>-838.64855947935393</v>
      </c>
      <c r="G164" s="347">
        <f>IFERROR(F164/D164,0)</f>
        <v>-0.82541260653229664</v>
      </c>
    </row>
    <row r="165" spans="1:7" s="316" customFormat="1" ht="32.25" thickBot="1" x14ac:dyDescent="0.3">
      <c r="A165" s="288" t="s">
        <v>643</v>
      </c>
      <c r="B165" s="290" t="s">
        <v>1097</v>
      </c>
      <c r="C165" s="292" t="s">
        <v>289</v>
      </c>
      <c r="D165" s="340">
        <f>D163/D160</f>
        <v>-0.58672482229271583</v>
      </c>
      <c r="E165" s="340">
        <f>E163/E160</f>
        <v>-0.4603310345050744</v>
      </c>
      <c r="F165" s="340" t="s">
        <v>289</v>
      </c>
      <c r="G165" s="348" t="s">
        <v>289</v>
      </c>
    </row>
    <row r="166" spans="1:7" s="316" customFormat="1" ht="19.5" thickBot="1" x14ac:dyDescent="0.3">
      <c r="A166" s="379" t="s">
        <v>534</v>
      </c>
      <c r="B166" s="380"/>
      <c r="C166" s="380"/>
      <c r="D166" s="380"/>
      <c r="E166" s="380"/>
      <c r="F166" s="380"/>
      <c r="G166" s="380"/>
    </row>
    <row r="167" spans="1:7" s="316" customFormat="1" ht="31.5" customHeight="1" x14ac:dyDescent="0.25">
      <c r="A167" s="309" t="s">
        <v>538</v>
      </c>
      <c r="B167" s="310" t="s">
        <v>1042</v>
      </c>
      <c r="C167" s="303" t="s">
        <v>755</v>
      </c>
      <c r="D167" s="339">
        <v>5761.7484675811029</v>
      </c>
      <c r="E167" s="339">
        <v>5407.6941000000006</v>
      </c>
      <c r="F167" s="339">
        <f t="shared" ref="F167:F230" si="6">E167-D167</f>
        <v>-354.05436758110227</v>
      </c>
      <c r="G167" s="345">
        <f t="shared" ref="G167:G219" si="7">IFERROR(F167/D167,0)</f>
        <v>-6.1449119060510003E-2</v>
      </c>
    </row>
    <row r="168" spans="1:7" s="316" customFormat="1" ht="15.75" hidden="1" customHeight="1" outlineLevel="1" x14ac:dyDescent="0.25">
      <c r="A168" s="283" t="s">
        <v>539</v>
      </c>
      <c r="B168" s="282" t="s">
        <v>1031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6" t="s">
        <v>289</v>
      </c>
    </row>
    <row r="169" spans="1:7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6" t="s">
        <v>289</v>
      </c>
    </row>
    <row r="170" spans="1:7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6" t="s">
        <v>289</v>
      </c>
    </row>
    <row r="171" spans="1:7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6" t="s">
        <v>289</v>
      </c>
    </row>
    <row r="172" spans="1:7" s="316" customFormat="1" ht="15.75" hidden="1" customHeight="1" outlineLevel="1" x14ac:dyDescent="0.25">
      <c r="A172" s="283" t="s">
        <v>540</v>
      </c>
      <c r="B172" s="282" t="s">
        <v>1070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6" t="s">
        <v>289</v>
      </c>
    </row>
    <row r="173" spans="1:7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79.773656451059495</v>
      </c>
      <c r="E173" s="338">
        <v>3476.1257138809797</v>
      </c>
      <c r="F173" s="338">
        <f t="shared" si="6"/>
        <v>3396.35205742992</v>
      </c>
      <c r="G173" s="346">
        <f t="shared" si="7"/>
        <v>42.574857522214181</v>
      </c>
    </row>
    <row r="174" spans="1:7" s="316" customFormat="1" ht="15.75" hidden="1" customHeight="1" outlineLevel="1" x14ac:dyDescent="0.25">
      <c r="A174" s="283" t="s">
        <v>777</v>
      </c>
      <c r="B174" s="282" t="s">
        <v>1071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6" t="s">
        <v>289</v>
      </c>
    </row>
    <row r="175" spans="1:7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617.88885493912483</v>
      </c>
      <c r="E175" s="338">
        <v>277.53740000000005</v>
      </c>
      <c r="F175" s="338">
        <f t="shared" si="6"/>
        <v>-340.35145493912478</v>
      </c>
      <c r="G175" s="346">
        <f t="shared" si="7"/>
        <v>-0.55082957431342017</v>
      </c>
    </row>
    <row r="176" spans="1:7" s="316" customFormat="1" x14ac:dyDescent="0.25">
      <c r="A176" s="283" t="s">
        <v>779</v>
      </c>
      <c r="B176" s="282" t="s">
        <v>956</v>
      </c>
      <c r="C176" s="291" t="s">
        <v>755</v>
      </c>
      <c r="D176" s="338">
        <v>5015.6695686309185</v>
      </c>
      <c r="E176" s="338">
        <v>1607.1676861190208</v>
      </c>
      <c r="F176" s="338">
        <f t="shared" si="6"/>
        <v>-3408.5018825118977</v>
      </c>
      <c r="G176" s="346">
        <f t="shared" si="7"/>
        <v>-0.67957066068095973</v>
      </c>
    </row>
    <row r="177" spans="1:7" s="316" customFormat="1" ht="15.75" hidden="1" customHeight="1" outlineLevel="1" x14ac:dyDescent="0.25">
      <c r="A177" s="283" t="s">
        <v>780</v>
      </c>
      <c r="B177" s="282" t="s">
        <v>1078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6" t="s">
        <v>289</v>
      </c>
    </row>
    <row r="178" spans="1:7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6" t="s">
        <v>289</v>
      </c>
    </row>
    <row r="179" spans="1:7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6" t="s">
        <v>289</v>
      </c>
    </row>
    <row r="180" spans="1:7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6" t="s">
        <v>289</v>
      </c>
    </row>
    <row r="181" spans="1:7" s="316" customFormat="1" ht="31.5" hidden="1" customHeight="1" outlineLevel="1" x14ac:dyDescent="0.25">
      <c r="A181" s="283" t="s">
        <v>782</v>
      </c>
      <c r="B181" s="286" t="s">
        <v>1043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6" t="s">
        <v>289</v>
      </c>
    </row>
    <row r="182" spans="1:7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6" t="s">
        <v>289</v>
      </c>
    </row>
    <row r="183" spans="1:7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6" t="s">
        <v>289</v>
      </c>
    </row>
    <row r="184" spans="1:7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48.416387560000004</v>
      </c>
      <c r="E184" s="338">
        <f>E167-E173-E175-E176</f>
        <v>46.863299999999981</v>
      </c>
      <c r="F184" s="338">
        <f t="shared" si="6"/>
        <v>-1.5530875600000229</v>
      </c>
      <c r="G184" s="346">
        <f t="shared" si="7"/>
        <v>-3.2077724883446936E-2</v>
      </c>
    </row>
    <row r="185" spans="1:7" s="316" customFormat="1" x14ac:dyDescent="0.25">
      <c r="A185" s="283" t="s">
        <v>541</v>
      </c>
      <c r="B185" s="313" t="s">
        <v>1044</v>
      </c>
      <c r="C185" s="291" t="s">
        <v>755</v>
      </c>
      <c r="D185" s="338">
        <v>5645.1579397716923</v>
      </c>
      <c r="E185" s="338">
        <v>5421.3370897000004</v>
      </c>
      <c r="F185" s="338">
        <f t="shared" si="6"/>
        <v>-223.82085007169189</v>
      </c>
      <c r="G185" s="346">
        <f t="shared" si="7"/>
        <v>-3.9648288402138826E-2</v>
      </c>
    </row>
    <row r="186" spans="1:7" s="316" customFormat="1" x14ac:dyDescent="0.25">
      <c r="A186" s="283" t="s">
        <v>542</v>
      </c>
      <c r="B186" s="286" t="s">
        <v>875</v>
      </c>
      <c r="C186" s="291" t="s">
        <v>755</v>
      </c>
      <c r="D186" s="338">
        <v>62.0916</v>
      </c>
      <c r="E186" s="338">
        <v>89.870999999999995</v>
      </c>
      <c r="F186" s="338">
        <f t="shared" si="6"/>
        <v>27.779399999999995</v>
      </c>
      <c r="G186" s="346">
        <f t="shared" si="7"/>
        <v>0.44739385037589618</v>
      </c>
    </row>
    <row r="187" spans="1:7" s="316" customFormat="1" x14ac:dyDescent="0.25">
      <c r="A187" s="283" t="s">
        <v>543</v>
      </c>
      <c r="B187" s="286" t="s">
        <v>1045</v>
      </c>
      <c r="C187" s="291" t="s">
        <v>755</v>
      </c>
      <c r="D187" s="338">
        <v>2859.9574246267111</v>
      </c>
      <c r="E187" s="338">
        <f>E188+E189+E190</f>
        <v>2886.5574999999999</v>
      </c>
      <c r="F187" s="338">
        <f t="shared" si="6"/>
        <v>26.600075373288746</v>
      </c>
      <c r="G187" s="346">
        <f t="shared" si="7"/>
        <v>9.3008641122553273E-3</v>
      </c>
    </row>
    <row r="188" spans="1:7" s="316" customFormat="1" x14ac:dyDescent="0.25">
      <c r="A188" s="283" t="s">
        <v>544</v>
      </c>
      <c r="B188" s="141" t="s">
        <v>644</v>
      </c>
      <c r="C188" s="291" t="s">
        <v>755</v>
      </c>
      <c r="D188" s="338">
        <v>2834.4860099250986</v>
      </c>
      <c r="E188" s="338">
        <v>2856.2212999999997</v>
      </c>
      <c r="F188" s="338">
        <f t="shared" si="6"/>
        <v>21.735290074901059</v>
      </c>
      <c r="G188" s="346">
        <f t="shared" si="7"/>
        <v>7.6681592354994246E-3</v>
      </c>
    </row>
    <row r="189" spans="1:7" s="316" customFormat="1" x14ac:dyDescent="0.25">
      <c r="A189" s="283" t="s">
        <v>545</v>
      </c>
      <c r="B189" s="141" t="s">
        <v>876</v>
      </c>
      <c r="C189" s="291" t="s">
        <v>755</v>
      </c>
      <c r="D189" s="338">
        <v>25.471414701612552</v>
      </c>
      <c r="E189" s="338">
        <v>0</v>
      </c>
      <c r="F189" s="338">
        <f t="shared" si="6"/>
        <v>-25.471414701612552</v>
      </c>
      <c r="G189" s="346">
        <f t="shared" si="7"/>
        <v>-1</v>
      </c>
    </row>
    <row r="190" spans="1:7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30.336200000000002</v>
      </c>
      <c r="F190" s="338">
        <f t="shared" si="6"/>
        <v>30.336200000000002</v>
      </c>
      <c r="G190" s="346">
        <f t="shared" si="7"/>
        <v>0</v>
      </c>
    </row>
    <row r="191" spans="1:7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648.89782992740015</v>
      </c>
      <c r="E191" s="338">
        <v>608.1567</v>
      </c>
      <c r="F191" s="338">
        <f t="shared" si="6"/>
        <v>-40.741129927400152</v>
      </c>
      <c r="G191" s="346">
        <f t="shared" si="7"/>
        <v>-6.278512278575249E-2</v>
      </c>
    </row>
    <row r="192" spans="1:7" s="316" customFormat="1" ht="31.5" x14ac:dyDescent="0.25">
      <c r="A192" s="283" t="s">
        <v>655</v>
      </c>
      <c r="B192" s="286" t="s">
        <v>1098</v>
      </c>
      <c r="C192" s="291" t="s">
        <v>755</v>
      </c>
      <c r="D192" s="338">
        <v>24.235449469999995</v>
      </c>
      <c r="E192" s="338">
        <v>30.075899999999997</v>
      </c>
      <c r="F192" s="338">
        <f t="shared" si="6"/>
        <v>5.8404505300000018</v>
      </c>
      <c r="G192" s="346">
        <f t="shared" si="7"/>
        <v>0.24098791884300064</v>
      </c>
    </row>
    <row r="193" spans="1:7" s="316" customFormat="1" x14ac:dyDescent="0.25">
      <c r="A193" s="283" t="s">
        <v>656</v>
      </c>
      <c r="B193" s="286" t="s">
        <v>1074</v>
      </c>
      <c r="C193" s="291" t="s">
        <v>755</v>
      </c>
      <c r="D193" s="338">
        <v>0</v>
      </c>
      <c r="E193" s="338">
        <v>0</v>
      </c>
      <c r="F193" s="338">
        <f t="shared" si="6"/>
        <v>0</v>
      </c>
      <c r="G193" s="346">
        <f t="shared" si="7"/>
        <v>0</v>
      </c>
    </row>
    <row r="194" spans="1:7" s="316" customFormat="1" x14ac:dyDescent="0.25">
      <c r="A194" s="283" t="s">
        <v>657</v>
      </c>
      <c r="B194" s="286" t="s">
        <v>645</v>
      </c>
      <c r="C194" s="291" t="s">
        <v>755</v>
      </c>
      <c r="D194" s="338">
        <v>819.85481663175256</v>
      </c>
      <c r="E194" s="338">
        <v>830.75519999999995</v>
      </c>
      <c r="F194" s="338">
        <f t="shared" si="6"/>
        <v>10.90038336824739</v>
      </c>
      <c r="G194" s="346">
        <f t="shared" si="7"/>
        <v>1.3295504456545048E-2</v>
      </c>
    </row>
    <row r="195" spans="1:7" s="316" customFormat="1" x14ac:dyDescent="0.25">
      <c r="A195" s="283" t="s">
        <v>658</v>
      </c>
      <c r="B195" s="286" t="s">
        <v>832</v>
      </c>
      <c r="C195" s="291" t="s">
        <v>755</v>
      </c>
      <c r="D195" s="338">
        <v>249.23586425605271</v>
      </c>
      <c r="E195" s="338">
        <v>250.5599</v>
      </c>
      <c r="F195" s="338">
        <f t="shared" si="6"/>
        <v>1.3240357439472916</v>
      </c>
      <c r="G195" s="346">
        <f t="shared" si="7"/>
        <v>5.3123804950761105E-3</v>
      </c>
    </row>
    <row r="196" spans="1:7" s="316" customFormat="1" x14ac:dyDescent="0.25">
      <c r="A196" s="283" t="s">
        <v>797</v>
      </c>
      <c r="B196" s="286" t="s">
        <v>1046</v>
      </c>
      <c r="C196" s="291" t="s">
        <v>755</v>
      </c>
      <c r="D196" s="338">
        <v>172.76776012232835</v>
      </c>
      <c r="E196" s="338">
        <v>90.198700000000002</v>
      </c>
      <c r="F196" s="338">
        <f t="shared" si="6"/>
        <v>-82.569060122328352</v>
      </c>
      <c r="G196" s="346">
        <f t="shared" si="7"/>
        <v>-0.47791937606799589</v>
      </c>
    </row>
    <row r="197" spans="1:7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6"/>
        <v>0</v>
      </c>
      <c r="G197" s="346">
        <f t="shared" si="7"/>
        <v>0</v>
      </c>
    </row>
    <row r="198" spans="1:7" s="316" customFormat="1" x14ac:dyDescent="0.25">
      <c r="A198" s="283" t="s">
        <v>806</v>
      </c>
      <c r="B198" s="286" t="s">
        <v>906</v>
      </c>
      <c r="C198" s="291" t="s">
        <v>755</v>
      </c>
      <c r="D198" s="338">
        <v>106.58455026773198</v>
      </c>
      <c r="E198" s="338">
        <v>103.7773</v>
      </c>
      <c r="F198" s="338">
        <f t="shared" si="6"/>
        <v>-2.8072502677319875</v>
      </c>
      <c r="G198" s="346">
        <f t="shared" si="7"/>
        <v>-2.6338247529124965E-2</v>
      </c>
    </row>
    <row r="199" spans="1:7" s="316" customFormat="1" x14ac:dyDescent="0.25">
      <c r="A199" s="283" t="s">
        <v>809</v>
      </c>
      <c r="B199" s="286" t="s">
        <v>907</v>
      </c>
      <c r="C199" s="291" t="s">
        <v>755</v>
      </c>
      <c r="D199" s="338">
        <v>2.0740012760000006</v>
      </c>
      <c r="E199" s="338">
        <v>1.7375999999999998</v>
      </c>
      <c r="F199" s="338">
        <f t="shared" si="6"/>
        <v>-0.3364012760000008</v>
      </c>
      <c r="G199" s="346">
        <f t="shared" si="7"/>
        <v>-0.16219916539723514</v>
      </c>
    </row>
    <row r="200" spans="1:7" s="316" customFormat="1" x14ac:dyDescent="0.25">
      <c r="A200" s="283" t="s">
        <v>810</v>
      </c>
      <c r="B200" s="286" t="s">
        <v>812</v>
      </c>
      <c r="C200" s="291" t="s">
        <v>755</v>
      </c>
      <c r="D200" s="338">
        <v>105.22952439679999</v>
      </c>
      <c r="E200" s="338">
        <v>40.676699999999997</v>
      </c>
      <c r="F200" s="338">
        <f t="shared" si="6"/>
        <v>-64.552824396799991</v>
      </c>
      <c r="G200" s="346">
        <f t="shared" si="7"/>
        <v>-0.61344783953773174</v>
      </c>
    </row>
    <row r="201" spans="1:7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35.239726002739729</v>
      </c>
      <c r="E201" s="338">
        <v>38.044499999999999</v>
      </c>
      <c r="F201" s="338">
        <f t="shared" si="6"/>
        <v>2.8047739972602699</v>
      </c>
      <c r="G201" s="346">
        <f t="shared" si="7"/>
        <v>7.9591254399713873E-2</v>
      </c>
    </row>
    <row r="202" spans="1:7" s="316" customFormat="1" x14ac:dyDescent="0.25">
      <c r="A202" s="283" t="s">
        <v>833</v>
      </c>
      <c r="B202" s="286" t="s">
        <v>1099</v>
      </c>
      <c r="C202" s="291" t="s">
        <v>755</v>
      </c>
      <c r="D202" s="338">
        <v>558.98939279417584</v>
      </c>
      <c r="E202" s="338">
        <f>E185-E186-E187-E191-E192-E193-E194-E195-E196-E198-E199-E200-E201</f>
        <v>450.92608970000049</v>
      </c>
      <c r="F202" s="338">
        <f t="shared" si="6"/>
        <v>-108.06330309417535</v>
      </c>
      <c r="G202" s="346">
        <f t="shared" si="7"/>
        <v>-0.19331905844225042</v>
      </c>
    </row>
    <row r="203" spans="1:7" s="316" customFormat="1" ht="26.25" customHeight="1" x14ac:dyDescent="0.25">
      <c r="A203" s="283" t="s">
        <v>547</v>
      </c>
      <c r="B203" s="313" t="s">
        <v>1047</v>
      </c>
      <c r="C203" s="291" t="s">
        <v>755</v>
      </c>
      <c r="D203" s="338">
        <v>0</v>
      </c>
      <c r="E203" s="338">
        <v>0</v>
      </c>
      <c r="F203" s="338">
        <f t="shared" si="6"/>
        <v>0</v>
      </c>
      <c r="G203" s="346">
        <f t="shared" si="7"/>
        <v>0</v>
      </c>
    </row>
    <row r="204" spans="1:7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6"/>
        <v>0</v>
      </c>
      <c r="G204" s="346">
        <f t="shared" si="7"/>
        <v>0</v>
      </c>
    </row>
    <row r="205" spans="1:7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6"/>
        <v>0</v>
      </c>
      <c r="G205" s="346">
        <f t="shared" si="7"/>
        <v>0</v>
      </c>
    </row>
    <row r="206" spans="1:7" s="316" customFormat="1" ht="34.5" customHeight="1" x14ac:dyDescent="0.25">
      <c r="A206" s="283" t="s">
        <v>659</v>
      </c>
      <c r="B206" s="141" t="s">
        <v>1110</v>
      </c>
      <c r="C206" s="291" t="s">
        <v>755</v>
      </c>
      <c r="D206" s="338">
        <v>0</v>
      </c>
      <c r="E206" s="338">
        <v>0</v>
      </c>
      <c r="F206" s="338">
        <f t="shared" si="6"/>
        <v>0</v>
      </c>
      <c r="G206" s="346">
        <f t="shared" si="7"/>
        <v>0</v>
      </c>
    </row>
    <row r="207" spans="1:7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6"/>
        <v>0</v>
      </c>
      <c r="G207" s="346">
        <f t="shared" si="7"/>
        <v>0</v>
      </c>
    </row>
    <row r="208" spans="1:7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6" t="s">
        <v>289</v>
      </c>
    </row>
    <row r="209" spans="1:7" s="316" customFormat="1" collapsed="1" x14ac:dyDescent="0.25">
      <c r="A209" s="283" t="s">
        <v>550</v>
      </c>
      <c r="B209" s="286" t="s">
        <v>1100</v>
      </c>
      <c r="C209" s="291" t="s">
        <v>755</v>
      </c>
      <c r="D209" s="338">
        <v>0</v>
      </c>
      <c r="E209" s="338">
        <f>E203-E204-E205</f>
        <v>0</v>
      </c>
      <c r="F209" s="338">
        <f t="shared" si="6"/>
        <v>0</v>
      </c>
      <c r="G209" s="346">
        <f t="shared" si="7"/>
        <v>0</v>
      </c>
    </row>
    <row r="210" spans="1:7" s="316" customFormat="1" x14ac:dyDescent="0.25">
      <c r="A210" s="283" t="s">
        <v>552</v>
      </c>
      <c r="B210" s="313" t="s">
        <v>1048</v>
      </c>
      <c r="C210" s="291" t="s">
        <v>755</v>
      </c>
      <c r="D210" s="338">
        <v>1904.304770314488</v>
      </c>
      <c r="E210" s="338">
        <v>852.29004194999993</v>
      </c>
      <c r="F210" s="338">
        <f t="shared" si="6"/>
        <v>-1052.0147283644881</v>
      </c>
      <c r="G210" s="346">
        <f t="shared" si="7"/>
        <v>-0.55244031562802431</v>
      </c>
    </row>
    <row r="211" spans="1:7" s="316" customFormat="1" x14ac:dyDescent="0.25">
      <c r="A211" s="283" t="s">
        <v>553</v>
      </c>
      <c r="B211" s="286" t="s">
        <v>1049</v>
      </c>
      <c r="C211" s="291" t="s">
        <v>755</v>
      </c>
      <c r="D211" s="338">
        <v>1904.3048220444871</v>
      </c>
      <c r="E211" s="338">
        <v>852.29004287199996</v>
      </c>
      <c r="F211" s="338">
        <f>E211-D211</f>
        <v>-1052.0147791724871</v>
      </c>
      <c r="G211" s="346">
        <f t="shared" si="7"/>
        <v>-0.55244032730171322</v>
      </c>
    </row>
    <row r="212" spans="1:7" s="316" customFormat="1" x14ac:dyDescent="0.25">
      <c r="A212" s="283" t="s">
        <v>662</v>
      </c>
      <c r="B212" s="141" t="s">
        <v>877</v>
      </c>
      <c r="C212" s="291" t="s">
        <v>755</v>
      </c>
      <c r="D212" s="338">
        <v>376.0451985903004</v>
      </c>
      <c r="E212" s="338">
        <v>266.85749036999999</v>
      </c>
      <c r="F212" s="338">
        <f t="shared" si="6"/>
        <v>-109.18770822030041</v>
      </c>
      <c r="G212" s="346">
        <f t="shared" si="7"/>
        <v>-0.29035793736927867</v>
      </c>
    </row>
    <row r="213" spans="1:7" s="316" customFormat="1" x14ac:dyDescent="0.25">
      <c r="A213" s="283" t="s">
        <v>663</v>
      </c>
      <c r="B213" s="141" t="s">
        <v>878</v>
      </c>
      <c r="C213" s="291" t="s">
        <v>755</v>
      </c>
      <c r="D213" s="338">
        <v>822.30127227418689</v>
      </c>
      <c r="E213" s="338">
        <v>274.051930712</v>
      </c>
      <c r="F213" s="338">
        <f t="shared" si="6"/>
        <v>-548.24934156218683</v>
      </c>
      <c r="G213" s="346">
        <f t="shared" si="7"/>
        <v>-0.6667256394313098</v>
      </c>
    </row>
    <row r="214" spans="1:7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6"/>
        <v>0</v>
      </c>
      <c r="G214" s="346">
        <f t="shared" si="7"/>
        <v>0</v>
      </c>
    </row>
    <row r="215" spans="1:7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6"/>
        <v>0</v>
      </c>
      <c r="G215" s="346">
        <f t="shared" si="7"/>
        <v>0</v>
      </c>
    </row>
    <row r="216" spans="1:7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6"/>
        <v>0</v>
      </c>
      <c r="G216" s="346">
        <f t="shared" si="7"/>
        <v>0</v>
      </c>
    </row>
    <row r="217" spans="1:7" s="316" customFormat="1" x14ac:dyDescent="0.25">
      <c r="A217" s="283" t="s">
        <v>799</v>
      </c>
      <c r="B217" s="141" t="s">
        <v>551</v>
      </c>
      <c r="C217" s="291" t="s">
        <v>755</v>
      </c>
      <c r="D217" s="338">
        <v>705.9583511799998</v>
      </c>
      <c r="E217" s="338">
        <v>311.38062178999996</v>
      </c>
      <c r="F217" s="338">
        <f t="shared" si="6"/>
        <v>-394.57772938999983</v>
      </c>
      <c r="G217" s="346">
        <f t="shared" si="7"/>
        <v>-0.55892494044509644</v>
      </c>
    </row>
    <row r="218" spans="1:7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6"/>
        <v>0</v>
      </c>
      <c r="G218" s="346">
        <f t="shared" si="7"/>
        <v>0</v>
      </c>
    </row>
    <row r="219" spans="1:7" s="316" customFormat="1" x14ac:dyDescent="0.25">
      <c r="A219" s="283" t="s">
        <v>555</v>
      </c>
      <c r="B219" s="286" t="s">
        <v>1109</v>
      </c>
      <c r="C219" s="291" t="s">
        <v>755</v>
      </c>
      <c r="D219" s="338">
        <v>0</v>
      </c>
      <c r="E219" s="338">
        <f>E210-E211-E218</f>
        <v>-9.2200002654863056E-7</v>
      </c>
      <c r="F219" s="338">
        <f t="shared" si="6"/>
        <v>-9.2200002654863056E-7</v>
      </c>
      <c r="G219" s="346">
        <f t="shared" si="7"/>
        <v>0</v>
      </c>
    </row>
    <row r="220" spans="1:7" s="316" customFormat="1" x14ac:dyDescent="0.25">
      <c r="A220" s="283" t="s">
        <v>941</v>
      </c>
      <c r="B220" s="286" t="s">
        <v>874</v>
      </c>
      <c r="C220" s="291" t="s">
        <v>289</v>
      </c>
      <c r="D220" s="338">
        <v>0</v>
      </c>
      <c r="E220" s="338" t="s">
        <v>289</v>
      </c>
      <c r="F220" s="338" t="s">
        <v>289</v>
      </c>
      <c r="G220" s="338" t="s">
        <v>289</v>
      </c>
    </row>
    <row r="221" spans="1:7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6" t="s">
        <v>289</v>
      </c>
    </row>
    <row r="222" spans="1:7" s="316" customFormat="1" x14ac:dyDescent="0.25">
      <c r="A222" s="283" t="s">
        <v>556</v>
      </c>
      <c r="B222" s="313" t="s">
        <v>1050</v>
      </c>
      <c r="C222" s="291" t="s">
        <v>755</v>
      </c>
      <c r="D222" s="338">
        <v>4355.722861361739</v>
      </c>
      <c r="E222" s="338">
        <v>5382.5352000000003</v>
      </c>
      <c r="F222" s="338">
        <f t="shared" si="6"/>
        <v>1026.8123386382613</v>
      </c>
      <c r="G222" s="346">
        <f t="shared" ref="G222:G252" si="8">IFERROR(F222/D222,0)</f>
        <v>0.23573867560463815</v>
      </c>
    </row>
    <row r="223" spans="1:7" s="316" customFormat="1" x14ac:dyDescent="0.25">
      <c r="A223" s="283" t="s">
        <v>557</v>
      </c>
      <c r="B223" s="286" t="s">
        <v>59</v>
      </c>
      <c r="C223" s="291" t="s">
        <v>755</v>
      </c>
      <c r="D223" s="338">
        <v>0</v>
      </c>
      <c r="E223" s="338">
        <v>103.90339999999999</v>
      </c>
      <c r="F223" s="338">
        <f t="shared" si="6"/>
        <v>103.90339999999999</v>
      </c>
      <c r="G223" s="346">
        <f t="shared" si="8"/>
        <v>0</v>
      </c>
    </row>
    <row r="224" spans="1:7" s="316" customFormat="1" x14ac:dyDescent="0.25">
      <c r="A224" s="283" t="s">
        <v>558</v>
      </c>
      <c r="B224" s="286" t="s">
        <v>1051</v>
      </c>
      <c r="C224" s="291" t="s">
        <v>755</v>
      </c>
      <c r="D224" s="338">
        <v>0</v>
      </c>
      <c r="E224" s="338">
        <f>E225+E226+E227</f>
        <v>464.11619999999999</v>
      </c>
      <c r="F224" s="338">
        <f t="shared" si="6"/>
        <v>464.11619999999999</v>
      </c>
      <c r="G224" s="346">
        <f t="shared" si="8"/>
        <v>0</v>
      </c>
    </row>
    <row r="225" spans="1:7" s="316" customFormat="1" x14ac:dyDescent="0.25">
      <c r="A225" s="283" t="s">
        <v>612</v>
      </c>
      <c r="B225" s="141" t="s">
        <v>1101</v>
      </c>
      <c r="C225" s="291" t="s">
        <v>755</v>
      </c>
      <c r="D225" s="338">
        <v>0</v>
      </c>
      <c r="E225" s="338">
        <v>464.11619999999999</v>
      </c>
      <c r="F225" s="338">
        <f t="shared" si="6"/>
        <v>464.11619999999999</v>
      </c>
      <c r="G225" s="346">
        <f t="shared" si="8"/>
        <v>0</v>
      </c>
    </row>
    <row r="226" spans="1:7" s="316" customFormat="1" x14ac:dyDescent="0.25">
      <c r="A226" s="283" t="s">
        <v>613</v>
      </c>
      <c r="B226" s="141" t="s">
        <v>1111</v>
      </c>
      <c r="C226" s="291" t="s">
        <v>755</v>
      </c>
      <c r="D226" s="338">
        <v>0</v>
      </c>
      <c r="E226" s="338">
        <v>0</v>
      </c>
      <c r="F226" s="338">
        <f t="shared" si="6"/>
        <v>0</v>
      </c>
      <c r="G226" s="346">
        <f t="shared" si="8"/>
        <v>0</v>
      </c>
    </row>
    <row r="227" spans="1:7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6"/>
        <v>0</v>
      </c>
      <c r="G227" s="346">
        <f t="shared" si="8"/>
        <v>0</v>
      </c>
    </row>
    <row r="228" spans="1:7" s="316" customFormat="1" x14ac:dyDescent="0.25">
      <c r="A228" s="283" t="s">
        <v>559</v>
      </c>
      <c r="B228" s="286" t="s">
        <v>928</v>
      </c>
      <c r="C228" s="291" t="s">
        <v>755</v>
      </c>
      <c r="D228" s="338">
        <v>1439.6672650181661</v>
      </c>
      <c r="E228" s="338">
        <v>1030.5155999999999</v>
      </c>
      <c r="F228" s="338">
        <f t="shared" si="6"/>
        <v>-409.15166501816611</v>
      </c>
      <c r="G228" s="346">
        <f t="shared" si="8"/>
        <v>-0.28419876936842303</v>
      </c>
    </row>
    <row r="229" spans="1:7" s="316" customFormat="1" ht="16.5" customHeight="1" x14ac:dyDescent="0.25">
      <c r="A229" s="283" t="s">
        <v>560</v>
      </c>
      <c r="B229" s="286" t="s">
        <v>1052</v>
      </c>
      <c r="C229" s="291" t="s">
        <v>755</v>
      </c>
      <c r="D229" s="338">
        <v>0</v>
      </c>
      <c r="E229" s="338">
        <f>E230+E231</f>
        <v>0</v>
      </c>
      <c r="F229" s="338">
        <f t="shared" si="6"/>
        <v>0</v>
      </c>
      <c r="G229" s="346">
        <f t="shared" si="8"/>
        <v>0</v>
      </c>
    </row>
    <row r="230" spans="1:7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6"/>
        <v>0</v>
      </c>
      <c r="G230" s="346">
        <f t="shared" si="8"/>
        <v>0</v>
      </c>
    </row>
    <row r="231" spans="1:7" s="316" customFormat="1" x14ac:dyDescent="0.25">
      <c r="A231" s="283" t="s">
        <v>667</v>
      </c>
      <c r="B231" s="141" t="s">
        <v>1102</v>
      </c>
      <c r="C231" s="291" t="s">
        <v>755</v>
      </c>
      <c r="D231" s="338">
        <v>0</v>
      </c>
      <c r="E231" s="338">
        <v>0</v>
      </c>
      <c r="F231" s="338">
        <f t="shared" ref="F231:F252" si="9">E231-D231</f>
        <v>0</v>
      </c>
      <c r="G231" s="346">
        <f t="shared" si="8"/>
        <v>0</v>
      </c>
    </row>
    <row r="232" spans="1:7" s="316" customFormat="1" x14ac:dyDescent="0.25">
      <c r="A232" s="283" t="s">
        <v>668</v>
      </c>
      <c r="B232" s="286" t="s">
        <v>646</v>
      </c>
      <c r="C232" s="291" t="s">
        <v>755</v>
      </c>
      <c r="D232" s="338">
        <v>882.99859634357313</v>
      </c>
      <c r="E232" s="338">
        <v>0</v>
      </c>
      <c r="F232" s="338">
        <f t="shared" si="9"/>
        <v>-882.99859634357313</v>
      </c>
      <c r="G232" s="346">
        <f t="shared" si="8"/>
        <v>-1</v>
      </c>
    </row>
    <row r="233" spans="1:7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9"/>
        <v>0</v>
      </c>
      <c r="G233" s="346">
        <f t="shared" si="8"/>
        <v>0</v>
      </c>
    </row>
    <row r="234" spans="1:7" s="316" customFormat="1" x14ac:dyDescent="0.25">
      <c r="A234" s="283" t="s">
        <v>670</v>
      </c>
      <c r="B234" s="286" t="s">
        <v>1103</v>
      </c>
      <c r="C234" s="291" t="s">
        <v>755</v>
      </c>
      <c r="D234" s="338">
        <v>2033.0569999999996</v>
      </c>
      <c r="E234" s="338">
        <f>E222-E223-E224-E228-E229-E232-E233</f>
        <v>3784</v>
      </c>
      <c r="F234" s="338">
        <f t="shared" si="9"/>
        <v>1750.9430000000004</v>
      </c>
      <c r="G234" s="346">
        <f t="shared" si="8"/>
        <v>0.86123655165595492</v>
      </c>
    </row>
    <row r="235" spans="1:7" s="316" customFormat="1" x14ac:dyDescent="0.25">
      <c r="A235" s="283" t="s">
        <v>561</v>
      </c>
      <c r="B235" s="313" t="s">
        <v>1053</v>
      </c>
      <c r="C235" s="291" t="s">
        <v>755</v>
      </c>
      <c r="D235" s="338">
        <v>2375.0407175400001</v>
      </c>
      <c r="E235" s="338">
        <v>4120.9555</v>
      </c>
      <c r="F235" s="338">
        <f t="shared" si="9"/>
        <v>1745.91478246</v>
      </c>
      <c r="G235" s="346">
        <f t="shared" si="8"/>
        <v>0.73510941078448921</v>
      </c>
    </row>
    <row r="236" spans="1:7" s="316" customFormat="1" x14ac:dyDescent="0.25">
      <c r="A236" s="283" t="s">
        <v>562</v>
      </c>
      <c r="B236" s="286" t="s">
        <v>1054</v>
      </c>
      <c r="C236" s="291" t="s">
        <v>755</v>
      </c>
      <c r="D236" s="338">
        <v>375.04071754000006</v>
      </c>
      <c r="E236" s="338">
        <v>336.95549999999997</v>
      </c>
      <c r="F236" s="338">
        <f t="shared" si="9"/>
        <v>-38.085217540000087</v>
      </c>
      <c r="G236" s="346">
        <f t="shared" si="8"/>
        <v>-0.10154955384527842</v>
      </c>
    </row>
    <row r="237" spans="1:7" s="316" customFormat="1" x14ac:dyDescent="0.25">
      <c r="A237" s="283" t="s">
        <v>1119</v>
      </c>
      <c r="B237" s="141" t="s">
        <v>1101</v>
      </c>
      <c r="C237" s="291" t="s">
        <v>755</v>
      </c>
      <c r="D237" s="338">
        <v>0</v>
      </c>
      <c r="E237" s="338">
        <v>0</v>
      </c>
      <c r="F237" s="338">
        <f t="shared" si="9"/>
        <v>0</v>
      </c>
      <c r="G237" s="346">
        <f t="shared" si="8"/>
        <v>0</v>
      </c>
    </row>
    <row r="238" spans="1:7" s="316" customFormat="1" x14ac:dyDescent="0.25">
      <c r="A238" s="283" t="s">
        <v>1120</v>
      </c>
      <c r="B238" s="141" t="s">
        <v>1111</v>
      </c>
      <c r="C238" s="291" t="s">
        <v>755</v>
      </c>
      <c r="D238" s="338">
        <v>375.04071754000006</v>
      </c>
      <c r="E238" s="338">
        <f>E236-E239</f>
        <v>336.95549999999997</v>
      </c>
      <c r="F238" s="338">
        <f t="shared" si="9"/>
        <v>-38.085217540000087</v>
      </c>
      <c r="G238" s="346">
        <f t="shared" si="8"/>
        <v>-0.10154955384527842</v>
      </c>
    </row>
    <row r="239" spans="1:7" s="316" customFormat="1" x14ac:dyDescent="0.25">
      <c r="A239" s="283" t="s">
        <v>1121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9"/>
        <v>0</v>
      </c>
      <c r="G239" s="346">
        <f t="shared" si="8"/>
        <v>0</v>
      </c>
    </row>
    <row r="240" spans="1:7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9"/>
        <v>0</v>
      </c>
      <c r="G240" s="346">
        <f t="shared" si="8"/>
        <v>0</v>
      </c>
    </row>
    <row r="241" spans="1:7" s="316" customFormat="1" x14ac:dyDescent="0.25">
      <c r="A241" s="283" t="s">
        <v>671</v>
      </c>
      <c r="B241" s="286" t="s">
        <v>1104</v>
      </c>
      <c r="C241" s="291" t="s">
        <v>755</v>
      </c>
      <c r="D241" s="338">
        <v>2000</v>
      </c>
      <c r="E241" s="338">
        <f>E235-E236-E240</f>
        <v>3784</v>
      </c>
      <c r="F241" s="338">
        <f>F235-F236-F240</f>
        <v>1784</v>
      </c>
      <c r="G241" s="346">
        <f t="shared" si="8"/>
        <v>0.89200000000000002</v>
      </c>
    </row>
    <row r="242" spans="1:7" s="316" customFormat="1" ht="31.5" x14ac:dyDescent="0.25">
      <c r="A242" s="283" t="s">
        <v>564</v>
      </c>
      <c r="B242" s="313" t="s">
        <v>1090</v>
      </c>
      <c r="C242" s="291" t="s">
        <v>755</v>
      </c>
      <c r="D242" s="338">
        <v>116.59052780941056</v>
      </c>
      <c r="E242" s="338">
        <f>E167-E185</f>
        <v>-13.642989699999816</v>
      </c>
      <c r="F242" s="338">
        <f t="shared" si="9"/>
        <v>-130.23351750941038</v>
      </c>
      <c r="G242" s="346">
        <f t="shared" si="8"/>
        <v>-1.1170162787349405</v>
      </c>
    </row>
    <row r="243" spans="1:7" s="316" customFormat="1" ht="31.5" x14ac:dyDescent="0.25">
      <c r="A243" s="283" t="s">
        <v>565</v>
      </c>
      <c r="B243" s="313" t="s">
        <v>1105</v>
      </c>
      <c r="C243" s="291" t="s">
        <v>755</v>
      </c>
      <c r="D243" s="338">
        <v>-1904.304770314488</v>
      </c>
      <c r="E243" s="338">
        <f>E203-E210</f>
        <v>-852.29004194999993</v>
      </c>
      <c r="F243" s="338">
        <f t="shared" si="9"/>
        <v>1052.0147283644881</v>
      </c>
      <c r="G243" s="346">
        <f t="shared" si="8"/>
        <v>-0.55244031562802431</v>
      </c>
    </row>
    <row r="244" spans="1:7" s="316" customFormat="1" x14ac:dyDescent="0.25">
      <c r="A244" s="283" t="s">
        <v>673</v>
      </c>
      <c r="B244" s="286" t="s">
        <v>1106</v>
      </c>
      <c r="C244" s="291" t="s">
        <v>755</v>
      </c>
      <c r="D244" s="338">
        <v>0</v>
      </c>
      <c r="E244" s="338">
        <v>0</v>
      </c>
      <c r="F244" s="338">
        <f t="shared" si="9"/>
        <v>0</v>
      </c>
      <c r="G244" s="346">
        <f t="shared" si="8"/>
        <v>0</v>
      </c>
    </row>
    <row r="245" spans="1:7" s="316" customFormat="1" x14ac:dyDescent="0.25">
      <c r="A245" s="283" t="s">
        <v>674</v>
      </c>
      <c r="B245" s="286" t="s">
        <v>51</v>
      </c>
      <c r="C245" s="291" t="s">
        <v>755</v>
      </c>
      <c r="D245" s="338">
        <v>-1904.304770314488</v>
      </c>
      <c r="E245" s="338">
        <f>E243-E244</f>
        <v>-852.29004194999993</v>
      </c>
      <c r="F245" s="338">
        <f t="shared" si="9"/>
        <v>1052.0147283644881</v>
      </c>
      <c r="G245" s="346">
        <f t="shared" si="8"/>
        <v>-0.55244031562802431</v>
      </c>
    </row>
    <row r="246" spans="1:7" s="316" customFormat="1" ht="31.5" x14ac:dyDescent="0.25">
      <c r="A246" s="283" t="s">
        <v>566</v>
      </c>
      <c r="B246" s="313" t="s">
        <v>1107</v>
      </c>
      <c r="C246" s="291" t="s">
        <v>755</v>
      </c>
      <c r="D246" s="338">
        <v>1980.6821438217389</v>
      </c>
      <c r="E246" s="338">
        <f>E222-E235</f>
        <v>1261.5797000000002</v>
      </c>
      <c r="F246" s="338">
        <f t="shared" si="9"/>
        <v>-719.10244382173869</v>
      </c>
      <c r="G246" s="346">
        <f t="shared" si="8"/>
        <v>-0.36305797276196267</v>
      </c>
    </row>
    <row r="247" spans="1:7" s="316" customFormat="1" x14ac:dyDescent="0.25">
      <c r="A247" s="283" t="s">
        <v>835</v>
      </c>
      <c r="B247" s="286" t="s">
        <v>873</v>
      </c>
      <c r="C247" s="291" t="s">
        <v>755</v>
      </c>
      <c r="D247" s="338">
        <v>507.95787880357307</v>
      </c>
      <c r="E247" s="338">
        <f>E224-E236</f>
        <v>127.16070000000002</v>
      </c>
      <c r="F247" s="338">
        <f t="shared" si="9"/>
        <v>-380.79717880357305</v>
      </c>
      <c r="G247" s="346">
        <f t="shared" si="8"/>
        <v>-0.74966290453155282</v>
      </c>
    </row>
    <row r="248" spans="1:7" s="316" customFormat="1" x14ac:dyDescent="0.25">
      <c r="A248" s="283" t="s">
        <v>836</v>
      </c>
      <c r="B248" s="286" t="s">
        <v>834</v>
      </c>
      <c r="C248" s="291" t="s">
        <v>755</v>
      </c>
      <c r="D248" s="338">
        <v>1472.7242650181659</v>
      </c>
      <c r="E248" s="338">
        <f>E246-E247</f>
        <v>1134.4190000000003</v>
      </c>
      <c r="F248" s="338">
        <f t="shared" si="9"/>
        <v>-338.30526501816553</v>
      </c>
      <c r="G248" s="346">
        <f t="shared" si="8"/>
        <v>-0.22971392069376448</v>
      </c>
    </row>
    <row r="249" spans="1:7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-407.99586834999639</v>
      </c>
      <c r="F249" s="338">
        <f t="shared" si="9"/>
        <v>-407.99586834999639</v>
      </c>
      <c r="G249" s="346">
        <f t="shared" si="8"/>
        <v>0</v>
      </c>
    </row>
    <row r="250" spans="1:7" s="316" customFormat="1" ht="31.5" x14ac:dyDescent="0.25">
      <c r="A250" s="283" t="s">
        <v>568</v>
      </c>
      <c r="B250" s="313" t="s">
        <v>1091</v>
      </c>
      <c r="C250" s="291" t="s">
        <v>755</v>
      </c>
      <c r="D250" s="338">
        <v>192.96790131666148</v>
      </c>
      <c r="E250" s="338">
        <f>E242+E243+E246+E249</f>
        <v>-12.349199999995903</v>
      </c>
      <c r="F250" s="338">
        <f t="shared" si="9"/>
        <v>-205.31710131665739</v>
      </c>
      <c r="G250" s="346">
        <f t="shared" si="8"/>
        <v>-1.063996135708243</v>
      </c>
    </row>
    <row r="251" spans="1:7" s="316" customFormat="1" x14ac:dyDescent="0.25">
      <c r="A251" s="283" t="s">
        <v>569</v>
      </c>
      <c r="B251" s="313" t="s">
        <v>6</v>
      </c>
      <c r="C251" s="291" t="s">
        <v>755</v>
      </c>
      <c r="D251" s="338">
        <v>119.74581779400074</v>
      </c>
      <c r="E251" s="338">
        <v>119.74579999999629</v>
      </c>
      <c r="F251" s="338">
        <f t="shared" si="9"/>
        <v>-1.7794004449456224E-5</v>
      </c>
      <c r="G251" s="346">
        <f t="shared" si="8"/>
        <v>-1.4859812874690394E-7</v>
      </c>
    </row>
    <row r="252" spans="1:7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f>D251+D250</f>
        <v>312.71371911066223</v>
      </c>
      <c r="E252" s="340">
        <f>E251+E250</f>
        <v>107.39660000000039</v>
      </c>
      <c r="F252" s="340">
        <f t="shared" si="9"/>
        <v>-205.31711911066185</v>
      </c>
      <c r="G252" s="348">
        <f t="shared" si="8"/>
        <v>-0.65656575507646608</v>
      </c>
    </row>
    <row r="253" spans="1:7" s="316" customFormat="1" x14ac:dyDescent="0.25">
      <c r="A253" s="309" t="s">
        <v>573</v>
      </c>
      <c r="B253" s="310" t="s">
        <v>874</v>
      </c>
      <c r="C253" s="303" t="s">
        <v>289</v>
      </c>
      <c r="D253" s="341">
        <v>0</v>
      </c>
      <c r="E253" s="341" t="s">
        <v>289</v>
      </c>
      <c r="F253" s="341" t="s">
        <v>289</v>
      </c>
      <c r="G253" s="349" t="s">
        <v>289</v>
      </c>
    </row>
    <row r="254" spans="1:7" s="316" customFormat="1" x14ac:dyDescent="0.25">
      <c r="A254" s="283" t="s">
        <v>574</v>
      </c>
      <c r="B254" s="286" t="s">
        <v>1055</v>
      </c>
      <c r="C254" s="291" t="s">
        <v>755</v>
      </c>
      <c r="D254" s="338">
        <v>4003.4987721634261</v>
      </c>
      <c r="E254" s="338">
        <v>4055.0629795400005</v>
      </c>
      <c r="F254" s="338">
        <f t="shared" ref="F254:F313" si="10">E254-D254</f>
        <v>51.564207376574359</v>
      </c>
      <c r="G254" s="346">
        <f t="shared" ref="G254:G304" si="11">IFERROR(F254/D254,0)</f>
        <v>1.2879785984974811E-2</v>
      </c>
    </row>
    <row r="255" spans="1:7" s="316" customFormat="1" ht="31.5" hidden="1" customHeight="1" outlineLevel="1" x14ac:dyDescent="0.25">
      <c r="A255" s="283" t="s">
        <v>675</v>
      </c>
      <c r="B255" s="141" t="s">
        <v>1056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</row>
    <row r="256" spans="1:7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</row>
    <row r="257" spans="1:7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</row>
    <row r="258" spans="1:7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</row>
    <row r="259" spans="1:7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</row>
    <row r="260" spans="1:7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</row>
    <row r="261" spans="1:7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</row>
    <row r="262" spans="1:7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</row>
    <row r="263" spans="1:7" s="316" customFormat="1" ht="15.75" hidden="1" customHeight="1" outlineLevel="1" x14ac:dyDescent="0.25">
      <c r="A263" s="283" t="s">
        <v>677</v>
      </c>
      <c r="B263" s="141" t="s">
        <v>1081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</row>
    <row r="264" spans="1:7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</row>
    <row r="265" spans="1:7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3.0655553455552393</v>
      </c>
      <c r="E265" s="338">
        <v>1.6688566499999999</v>
      </c>
      <c r="F265" s="338">
        <f t="shared" si="10"/>
        <v>-1.3966986955552394</v>
      </c>
      <c r="G265" s="346">
        <f t="shared" si="11"/>
        <v>-0.45561033421899177</v>
      </c>
    </row>
    <row r="266" spans="1:7" s="316" customFormat="1" x14ac:dyDescent="0.25">
      <c r="A266" s="283" t="s">
        <v>785</v>
      </c>
      <c r="B266" s="287" t="s">
        <v>64</v>
      </c>
      <c r="C266" s="291" t="s">
        <v>755</v>
      </c>
      <c r="D266" s="338">
        <v>2.750519548367012</v>
      </c>
      <c r="E266" s="338">
        <v>0</v>
      </c>
      <c r="F266" s="338">
        <f t="shared" si="10"/>
        <v>-2.750519548367012</v>
      </c>
      <c r="G266" s="346">
        <f t="shared" si="11"/>
        <v>-1</v>
      </c>
    </row>
    <row r="267" spans="1:7" s="316" customFormat="1" ht="15.75" hidden="1" customHeight="1" outlineLevel="1" x14ac:dyDescent="0.25">
      <c r="A267" s="283" t="s">
        <v>786</v>
      </c>
      <c r="B267" s="285" t="s">
        <v>1075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6" t="s">
        <v>289</v>
      </c>
    </row>
    <row r="268" spans="1:7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6" t="s">
        <v>289</v>
      </c>
    </row>
    <row r="269" spans="1:7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10"/>
        <v>0</v>
      </c>
      <c r="G269" s="346">
        <f t="shared" si="11"/>
        <v>0</v>
      </c>
    </row>
    <row r="270" spans="1:7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10"/>
        <v>0</v>
      </c>
      <c r="G270" s="346">
        <f t="shared" si="11"/>
        <v>0</v>
      </c>
    </row>
    <row r="271" spans="1:7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3509.3604739978682</v>
      </c>
      <c r="E271" s="338">
        <v>3123.6403322999995</v>
      </c>
      <c r="F271" s="338">
        <f t="shared" si="10"/>
        <v>-385.72014169786871</v>
      </c>
      <c r="G271" s="346">
        <f t="shared" si="11"/>
        <v>-0.1099118043175701</v>
      </c>
    </row>
    <row r="272" spans="1:7" s="316" customFormat="1" x14ac:dyDescent="0.25">
      <c r="A272" s="283" t="s">
        <v>790</v>
      </c>
      <c r="B272" s="287" t="s">
        <v>64</v>
      </c>
      <c r="C272" s="291" t="s">
        <v>755</v>
      </c>
      <c r="D272" s="338">
        <v>3119.3969008250574</v>
      </c>
      <c r="E272" s="338">
        <v>2490.1269345400001</v>
      </c>
      <c r="F272" s="338">
        <f t="shared" si="10"/>
        <v>-629.26996628505731</v>
      </c>
      <c r="G272" s="346">
        <f t="shared" si="11"/>
        <v>-0.20172808600233591</v>
      </c>
    </row>
    <row r="273" spans="1:7" s="316" customFormat="1" ht="15.75" hidden="1" customHeight="1" outlineLevel="1" x14ac:dyDescent="0.25">
      <c r="A273" s="283" t="s">
        <v>905</v>
      </c>
      <c r="B273" s="285" t="s">
        <v>1082</v>
      </c>
      <c r="C273" s="291" t="s">
        <v>755</v>
      </c>
      <c r="D273" s="338" t="s">
        <v>289</v>
      </c>
      <c r="E273" s="338" t="s">
        <v>289</v>
      </c>
      <c r="F273" s="338" t="s">
        <v>289</v>
      </c>
      <c r="G273" s="346" t="s">
        <v>289</v>
      </c>
    </row>
    <row r="274" spans="1:7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 t="s">
        <v>289</v>
      </c>
      <c r="F274" s="338" t="s">
        <v>289</v>
      </c>
      <c r="G274" s="346" t="s">
        <v>289</v>
      </c>
    </row>
    <row r="275" spans="1:7" s="316" customFormat="1" ht="31.5" hidden="1" customHeight="1" outlineLevel="1" x14ac:dyDescent="0.25">
      <c r="A275" s="283" t="s">
        <v>792</v>
      </c>
      <c r="B275" s="141" t="s">
        <v>1057</v>
      </c>
      <c r="C275" s="291" t="s">
        <v>755</v>
      </c>
      <c r="D275" s="338" t="s">
        <v>289</v>
      </c>
      <c r="E275" s="338" t="s">
        <v>289</v>
      </c>
      <c r="F275" s="338" t="s">
        <v>289</v>
      </c>
      <c r="G275" s="346" t="s">
        <v>289</v>
      </c>
    </row>
    <row r="276" spans="1:7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 t="s">
        <v>289</v>
      </c>
      <c r="F276" s="338" t="s">
        <v>289</v>
      </c>
      <c r="G276" s="346" t="s">
        <v>289</v>
      </c>
    </row>
    <row r="277" spans="1:7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 t="s">
        <v>289</v>
      </c>
      <c r="F277" s="338" t="s">
        <v>289</v>
      </c>
      <c r="G277" s="346" t="s">
        <v>289</v>
      </c>
    </row>
    <row r="278" spans="1:7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 t="s">
        <v>289</v>
      </c>
      <c r="F278" s="338" t="s">
        <v>289</v>
      </c>
      <c r="G278" s="346" t="s">
        <v>289</v>
      </c>
    </row>
    <row r="279" spans="1:7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 t="s">
        <v>289</v>
      </c>
      <c r="F279" s="338" t="s">
        <v>289</v>
      </c>
      <c r="G279" s="346" t="s">
        <v>289</v>
      </c>
    </row>
    <row r="280" spans="1:7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 t="s">
        <v>289</v>
      </c>
      <c r="F280" s="338" t="s">
        <v>289</v>
      </c>
      <c r="G280" s="346" t="s">
        <v>289</v>
      </c>
    </row>
    <row r="281" spans="1:7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f>D254-D265-D269-D271</f>
        <v>491.07274282000253</v>
      </c>
      <c r="E281" s="338">
        <f>E254-E265-E269-E271</f>
        <v>929.75379059000079</v>
      </c>
      <c r="F281" s="338">
        <f t="shared" si="10"/>
        <v>438.68104776999826</v>
      </c>
      <c r="G281" s="346">
        <f t="shared" si="11"/>
        <v>0.89331174288122139</v>
      </c>
    </row>
    <row r="282" spans="1:7" s="316" customFormat="1" x14ac:dyDescent="0.25">
      <c r="A282" s="283" t="s">
        <v>795</v>
      </c>
      <c r="B282" s="287" t="s">
        <v>64</v>
      </c>
      <c r="C282" s="291" t="s">
        <v>755</v>
      </c>
      <c r="D282" s="338">
        <v>101.28028165721037</v>
      </c>
      <c r="E282" s="338">
        <v>244.57025555999962</v>
      </c>
      <c r="F282" s="338">
        <f t="shared" si="10"/>
        <v>143.28997390278926</v>
      </c>
      <c r="G282" s="346">
        <f t="shared" si="11"/>
        <v>1.4147864871442932</v>
      </c>
    </row>
    <row r="283" spans="1:7" s="316" customFormat="1" x14ac:dyDescent="0.25">
      <c r="A283" s="283" t="s">
        <v>575</v>
      </c>
      <c r="B283" s="286" t="s">
        <v>1058</v>
      </c>
      <c r="C283" s="291" t="s">
        <v>755</v>
      </c>
      <c r="D283" s="338">
        <v>6300.1663851338817</v>
      </c>
      <c r="E283" s="338">
        <v>6773.7753514899996</v>
      </c>
      <c r="F283" s="338">
        <f t="shared" si="10"/>
        <v>473.60896635611789</v>
      </c>
      <c r="G283" s="346">
        <f t="shared" si="11"/>
        <v>7.5174041033846992E-2</v>
      </c>
    </row>
    <row r="284" spans="1:7" s="316" customFormat="1" x14ac:dyDescent="0.25">
      <c r="A284" s="283" t="s">
        <v>679</v>
      </c>
      <c r="B284" s="141" t="s">
        <v>571</v>
      </c>
      <c r="C284" s="291" t="s">
        <v>755</v>
      </c>
      <c r="D284" s="338">
        <v>4.7025000000000015</v>
      </c>
      <c r="E284" s="338">
        <v>4.0571824400000001</v>
      </c>
      <c r="F284" s="338">
        <f t="shared" si="10"/>
        <v>-0.6453175600000014</v>
      </c>
      <c r="G284" s="346">
        <f t="shared" si="11"/>
        <v>-0.13722861456672009</v>
      </c>
    </row>
    <row r="285" spans="1:7" s="316" customFormat="1" x14ac:dyDescent="0.25">
      <c r="A285" s="283" t="s">
        <v>680</v>
      </c>
      <c r="B285" s="287" t="s">
        <v>64</v>
      </c>
      <c r="C285" s="291" t="s">
        <v>755</v>
      </c>
      <c r="D285" s="338">
        <v>1.3997728247949202</v>
      </c>
      <c r="E285" s="338">
        <v>0.77257553000000001</v>
      </c>
      <c r="F285" s="338">
        <f t="shared" si="10"/>
        <v>-0.62719729479492015</v>
      </c>
      <c r="G285" s="346">
        <f t="shared" si="11"/>
        <v>-0.4480707752608431</v>
      </c>
    </row>
    <row r="286" spans="1:7" s="316" customFormat="1" x14ac:dyDescent="0.25">
      <c r="A286" s="283" t="s">
        <v>681</v>
      </c>
      <c r="B286" s="141" t="s">
        <v>1059</v>
      </c>
      <c r="C286" s="291" t="s">
        <v>755</v>
      </c>
      <c r="D286" s="338">
        <f>D287+D289</f>
        <v>3435.5920493200019</v>
      </c>
      <c r="E286" s="338">
        <f>E287+E289</f>
        <v>3681.3290906099992</v>
      </c>
      <c r="F286" s="338">
        <f t="shared" si="10"/>
        <v>245.73704128999725</v>
      </c>
      <c r="G286" s="346">
        <f t="shared" si="11"/>
        <v>7.1526839555539012E-2</v>
      </c>
    </row>
    <row r="287" spans="1:7" s="316" customFormat="1" x14ac:dyDescent="0.25">
      <c r="A287" s="283" t="s">
        <v>683</v>
      </c>
      <c r="B287" s="287" t="s">
        <v>644</v>
      </c>
      <c r="C287" s="291" t="s">
        <v>755</v>
      </c>
      <c r="D287" s="338">
        <v>3135.2129451900018</v>
      </c>
      <c r="E287" s="338">
        <v>3380.7120960399993</v>
      </c>
      <c r="F287" s="338">
        <f t="shared" si="10"/>
        <v>245.49915084999748</v>
      </c>
      <c r="G287" s="346">
        <f t="shared" si="11"/>
        <v>7.8303820232255267E-2</v>
      </c>
    </row>
    <row r="288" spans="1:7" s="316" customFormat="1" x14ac:dyDescent="0.25">
      <c r="A288" s="283" t="s">
        <v>684</v>
      </c>
      <c r="B288" s="293" t="s">
        <v>64</v>
      </c>
      <c r="C288" s="291" t="s">
        <v>755</v>
      </c>
      <c r="D288" s="338">
        <v>2283.3192297607147</v>
      </c>
      <c r="E288" s="338">
        <v>2977.7096521900007</v>
      </c>
      <c r="F288" s="338">
        <f t="shared" si="10"/>
        <v>694.39042242928599</v>
      </c>
      <c r="G288" s="346">
        <f t="shared" si="11"/>
        <v>0.30411447220284482</v>
      </c>
    </row>
    <row r="289" spans="1:7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300.37910412999997</v>
      </c>
      <c r="E289" s="338">
        <v>300.61699456999997</v>
      </c>
      <c r="F289" s="338">
        <f t="shared" si="10"/>
        <v>0.23789044000000104</v>
      </c>
      <c r="G289" s="346">
        <f t="shared" si="11"/>
        <v>7.9196733970231595E-4</v>
      </c>
    </row>
    <row r="290" spans="1:7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297.77810944962141</v>
      </c>
      <c r="E290" s="338">
        <v>298.12742621000001</v>
      </c>
      <c r="F290" s="338">
        <f t="shared" si="10"/>
        <v>0.34931676037859916</v>
      </c>
      <c r="G290" s="346">
        <f t="shared" si="11"/>
        <v>1.1730773663122377E-3</v>
      </c>
    </row>
    <row r="291" spans="1:7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693.2952555846</v>
      </c>
      <c r="E291" s="338">
        <v>742.53588252999998</v>
      </c>
      <c r="F291" s="338">
        <f t="shared" si="10"/>
        <v>49.240626945399981</v>
      </c>
      <c r="G291" s="346">
        <f t="shared" si="11"/>
        <v>7.1024035645360542E-2</v>
      </c>
    </row>
    <row r="292" spans="1:7" s="316" customFormat="1" x14ac:dyDescent="0.25">
      <c r="A292" s="283" t="s">
        <v>687</v>
      </c>
      <c r="B292" s="287" t="s">
        <v>64</v>
      </c>
      <c r="C292" s="291" t="s">
        <v>755</v>
      </c>
      <c r="D292" s="338">
        <v>653.48188121459998</v>
      </c>
      <c r="E292" s="338">
        <v>291.20768235999998</v>
      </c>
      <c r="F292" s="338">
        <f t="shared" si="10"/>
        <v>-362.2741988546</v>
      </c>
      <c r="G292" s="346">
        <f t="shared" si="11"/>
        <v>-0.55437527691090038</v>
      </c>
    </row>
    <row r="293" spans="1:7" s="316" customFormat="1" x14ac:dyDescent="0.25">
      <c r="A293" s="283" t="s">
        <v>688</v>
      </c>
      <c r="B293" s="141" t="s">
        <v>706</v>
      </c>
      <c r="C293" s="291" t="s">
        <v>755</v>
      </c>
      <c r="D293" s="338">
        <v>12.783831900000001</v>
      </c>
      <c r="E293" s="338">
        <v>4.7761173899999996</v>
      </c>
      <c r="F293" s="338">
        <f t="shared" si="10"/>
        <v>-8.0077145100000013</v>
      </c>
      <c r="G293" s="346">
        <f t="shared" si="11"/>
        <v>-0.62639391480108564</v>
      </c>
    </row>
    <row r="294" spans="1:7" s="316" customFormat="1" x14ac:dyDescent="0.25">
      <c r="A294" s="283" t="s">
        <v>693</v>
      </c>
      <c r="B294" s="287" t="s">
        <v>64</v>
      </c>
      <c r="C294" s="291" t="s">
        <v>755</v>
      </c>
      <c r="D294" s="338">
        <v>0.99390410096685644</v>
      </c>
      <c r="E294" s="338">
        <v>0.73209546999999997</v>
      </c>
      <c r="F294" s="338">
        <f t="shared" si="10"/>
        <v>-0.26180863096685647</v>
      </c>
      <c r="G294" s="346">
        <f t="shared" si="11"/>
        <v>-0.26341437842159277</v>
      </c>
    </row>
    <row r="295" spans="1:7" s="316" customFormat="1" x14ac:dyDescent="0.25">
      <c r="A295" s="283" t="s">
        <v>689</v>
      </c>
      <c r="B295" s="141" t="s">
        <v>707</v>
      </c>
      <c r="C295" s="291" t="s">
        <v>755</v>
      </c>
      <c r="D295" s="338">
        <v>48.826700000000066</v>
      </c>
      <c r="E295" s="338">
        <v>38.150023650000001</v>
      </c>
      <c r="F295" s="338">
        <f t="shared" si="10"/>
        <v>-10.676676350000065</v>
      </c>
      <c r="G295" s="346">
        <f t="shared" si="11"/>
        <v>-0.21866471315898986</v>
      </c>
    </row>
    <row r="296" spans="1:7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10"/>
        <v>0</v>
      </c>
      <c r="G296" s="346">
        <f t="shared" si="11"/>
        <v>0</v>
      </c>
    </row>
    <row r="297" spans="1:7" s="316" customFormat="1" x14ac:dyDescent="0.25">
      <c r="A297" s="283" t="s">
        <v>690</v>
      </c>
      <c r="B297" s="141" t="s">
        <v>708</v>
      </c>
      <c r="C297" s="291" t="s">
        <v>755</v>
      </c>
      <c r="D297" s="338">
        <v>19.404700000000027</v>
      </c>
      <c r="E297" s="338">
        <v>60.510971099999992</v>
      </c>
      <c r="F297" s="338">
        <f t="shared" si="10"/>
        <v>41.106271099999965</v>
      </c>
      <c r="G297" s="346">
        <f t="shared" si="11"/>
        <v>2.1183667410472675</v>
      </c>
    </row>
    <row r="298" spans="1:7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17.198008689999998</v>
      </c>
      <c r="F298" s="338">
        <f t="shared" si="10"/>
        <v>17.198008689999998</v>
      </c>
      <c r="G298" s="346">
        <f t="shared" si="11"/>
        <v>0</v>
      </c>
    </row>
    <row r="299" spans="1:7" s="316" customFormat="1" x14ac:dyDescent="0.25">
      <c r="A299" s="283" t="s">
        <v>691</v>
      </c>
      <c r="B299" s="141" t="s">
        <v>709</v>
      </c>
      <c r="C299" s="291" t="s">
        <v>755</v>
      </c>
      <c r="D299" s="338">
        <v>626.8580143591247</v>
      </c>
      <c r="E299" s="338">
        <v>297.13876914000025</v>
      </c>
      <c r="F299" s="338">
        <f t="shared" si="10"/>
        <v>-329.71924521912445</v>
      </c>
      <c r="G299" s="346">
        <f t="shared" si="11"/>
        <v>-0.52598712573885908</v>
      </c>
    </row>
    <row r="300" spans="1:7" s="316" customFormat="1" x14ac:dyDescent="0.25">
      <c r="A300" s="283" t="s">
        <v>696</v>
      </c>
      <c r="B300" s="287" t="s">
        <v>64</v>
      </c>
      <c r="C300" s="291" t="s">
        <v>755</v>
      </c>
      <c r="D300" s="338">
        <v>0</v>
      </c>
      <c r="E300" s="338">
        <v>16.026786839999978</v>
      </c>
      <c r="F300" s="338">
        <f t="shared" si="10"/>
        <v>16.026786839999978</v>
      </c>
      <c r="G300" s="346">
        <f t="shared" si="11"/>
        <v>0</v>
      </c>
    </row>
    <row r="301" spans="1:7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108.74944426300941</v>
      </c>
      <c r="E301" s="338">
        <v>524.62781440890012</v>
      </c>
      <c r="F301" s="338">
        <f t="shared" si="10"/>
        <v>415.8783701458907</v>
      </c>
      <c r="G301" s="346">
        <f t="shared" si="11"/>
        <v>3.8241884633460117</v>
      </c>
    </row>
    <row r="302" spans="1:7" s="316" customFormat="1" x14ac:dyDescent="0.25">
      <c r="A302" s="283" t="s">
        <v>697</v>
      </c>
      <c r="B302" s="287" t="s">
        <v>64</v>
      </c>
      <c r="C302" s="291" t="s">
        <v>755</v>
      </c>
      <c r="D302" s="338">
        <v>107.284885</v>
      </c>
      <c r="E302" s="338">
        <v>324.30236337090003</v>
      </c>
      <c r="F302" s="338">
        <f t="shared" si="10"/>
        <v>217.01747837090002</v>
      </c>
      <c r="G302" s="346">
        <f t="shared" si="11"/>
        <v>2.0228150346705411</v>
      </c>
    </row>
    <row r="303" spans="1:7" s="316" customFormat="1" x14ac:dyDescent="0.25">
      <c r="A303" s="283" t="s">
        <v>924</v>
      </c>
      <c r="B303" s="141" t="s">
        <v>925</v>
      </c>
      <c r="C303" s="291" t="s">
        <v>755</v>
      </c>
      <c r="D303" s="338">
        <f>D283-D284-D286-D291-D293-D295-D297-D299-D301</f>
        <v>1349.953889707145</v>
      </c>
      <c r="E303" s="338">
        <f>E283-E284-E286-E291-E293-E295-E297-E299-E301</f>
        <v>1420.6495002210997</v>
      </c>
      <c r="F303" s="338">
        <f t="shared" si="10"/>
        <v>70.695610513954762</v>
      </c>
      <c r="G303" s="346">
        <f t="shared" si="11"/>
        <v>5.2368907599719024E-2</v>
      </c>
    </row>
    <row r="304" spans="1:7" s="316" customFormat="1" x14ac:dyDescent="0.25">
      <c r="A304" s="283" t="s">
        <v>926</v>
      </c>
      <c r="B304" s="287" t="s">
        <v>64</v>
      </c>
      <c r="C304" s="291" t="s">
        <v>755</v>
      </c>
      <c r="D304" s="338">
        <v>1243.4278934458712</v>
      </c>
      <c r="E304" s="338">
        <v>946.47351926909937</v>
      </c>
      <c r="F304" s="338">
        <f t="shared" si="10"/>
        <v>-296.95437417677181</v>
      </c>
      <c r="G304" s="346">
        <f t="shared" si="11"/>
        <v>-0.23881913518429432</v>
      </c>
    </row>
    <row r="305" spans="1:7" s="316" customFormat="1" ht="31.5" x14ac:dyDescent="0.25">
      <c r="A305" s="283" t="s">
        <v>576</v>
      </c>
      <c r="B305" s="286" t="s">
        <v>1060</v>
      </c>
      <c r="C305" s="291" t="s">
        <v>33</v>
      </c>
      <c r="D305" s="342">
        <f>D167/(D23*1.18)</f>
        <v>0.92676565119502508</v>
      </c>
      <c r="E305" s="342">
        <f>E167/(E23*1.18)</f>
        <v>0.93100873353618119</v>
      </c>
      <c r="F305" s="342">
        <f t="shared" si="10"/>
        <v>4.2430823411561125E-3</v>
      </c>
      <c r="G305" s="342" t="s">
        <v>289</v>
      </c>
    </row>
    <row r="306" spans="1:7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42" t="s">
        <v>289</v>
      </c>
      <c r="E306" s="342" t="s">
        <v>289</v>
      </c>
      <c r="F306" s="342" t="s">
        <v>289</v>
      </c>
      <c r="G306" s="342" t="s">
        <v>289</v>
      </c>
    </row>
    <row r="307" spans="1:7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42" t="s">
        <v>289</v>
      </c>
      <c r="E307" s="342" t="s">
        <v>289</v>
      </c>
      <c r="F307" s="342" t="s">
        <v>289</v>
      </c>
      <c r="G307" s="342" t="s">
        <v>289</v>
      </c>
    </row>
    <row r="308" spans="1:7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42" t="s">
        <v>289</v>
      </c>
      <c r="E308" s="342" t="s">
        <v>289</v>
      </c>
      <c r="F308" s="342" t="s">
        <v>289</v>
      </c>
      <c r="G308" s="342" t="s">
        <v>289</v>
      </c>
    </row>
    <row r="309" spans="1:7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42" t="s">
        <v>289</v>
      </c>
      <c r="E309" s="342" t="s">
        <v>289</v>
      </c>
      <c r="F309" s="342" t="s">
        <v>289</v>
      </c>
      <c r="G309" s="342" t="s">
        <v>289</v>
      </c>
    </row>
    <row r="310" spans="1:7" s="316" customFormat="1" ht="15.75" hidden="1" customHeight="1" outlineLevel="1" x14ac:dyDescent="0.25">
      <c r="A310" s="283" t="s">
        <v>699</v>
      </c>
      <c r="B310" s="285" t="s">
        <v>1083</v>
      </c>
      <c r="C310" s="291" t="s">
        <v>33</v>
      </c>
      <c r="D310" s="342" t="s">
        <v>289</v>
      </c>
      <c r="E310" s="342" t="s">
        <v>289</v>
      </c>
      <c r="F310" s="342" t="s">
        <v>289</v>
      </c>
      <c r="G310" s="342" t="s">
        <v>289</v>
      </c>
    </row>
    <row r="311" spans="1:7" s="316" customFormat="1" collapsed="1" x14ac:dyDescent="0.25">
      <c r="A311" s="283" t="s">
        <v>700</v>
      </c>
      <c r="B311" s="285" t="s">
        <v>968</v>
      </c>
      <c r="C311" s="291" t="s">
        <v>33</v>
      </c>
      <c r="D311" s="342">
        <v>1.738576330596812</v>
      </c>
      <c r="E311" s="342">
        <f>E173/(E29*1.18)</f>
        <v>1.0097624882964136</v>
      </c>
      <c r="F311" s="342">
        <f t="shared" si="10"/>
        <v>-0.72881384230039847</v>
      </c>
      <c r="G311" s="342" t="s">
        <v>289</v>
      </c>
    </row>
    <row r="312" spans="1:7" s="316" customFormat="1" ht="15.75" hidden="1" customHeight="1" outlineLevel="1" x14ac:dyDescent="0.25">
      <c r="A312" s="283" t="s">
        <v>701</v>
      </c>
      <c r="B312" s="285" t="s">
        <v>1076</v>
      </c>
      <c r="C312" s="291"/>
      <c r="D312" s="342" t="s">
        <v>289</v>
      </c>
      <c r="E312" s="342" t="s">
        <v>289</v>
      </c>
      <c r="F312" s="342" t="s">
        <v>289</v>
      </c>
      <c r="G312" s="342" t="s">
        <v>289</v>
      </c>
    </row>
    <row r="313" spans="1:7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42">
        <v>0.81529994082194224</v>
      </c>
      <c r="E313" s="342">
        <f>IFERROR(E176/(E32*1.18),0)</f>
        <v>0.69386020420129391</v>
      </c>
      <c r="F313" s="342">
        <f t="shared" si="10"/>
        <v>-0.12143973662064833</v>
      </c>
      <c r="G313" s="342" t="s">
        <v>289</v>
      </c>
    </row>
    <row r="314" spans="1:7" s="316" customFormat="1" ht="19.5" hidden="1" customHeight="1" outlineLevel="1" x14ac:dyDescent="0.25">
      <c r="A314" s="283" t="s">
        <v>703</v>
      </c>
      <c r="B314" s="285" t="s">
        <v>1084</v>
      </c>
      <c r="C314" s="291" t="s">
        <v>33</v>
      </c>
      <c r="D314" s="355" t="s">
        <v>289</v>
      </c>
      <c r="E314" s="355" t="s">
        <v>289</v>
      </c>
      <c r="F314" s="355" t="s">
        <v>289</v>
      </c>
      <c r="G314" s="355" t="s">
        <v>289</v>
      </c>
    </row>
    <row r="315" spans="1:7" s="316" customFormat="1" ht="36.75" hidden="1" customHeight="1" outlineLevel="1" x14ac:dyDescent="0.25">
      <c r="A315" s="283" t="s">
        <v>704</v>
      </c>
      <c r="B315" s="141" t="s">
        <v>1061</v>
      </c>
      <c r="C315" s="291" t="s">
        <v>33</v>
      </c>
      <c r="D315" s="355" t="s">
        <v>289</v>
      </c>
      <c r="E315" s="355" t="s">
        <v>289</v>
      </c>
      <c r="F315" s="355" t="s">
        <v>289</v>
      </c>
      <c r="G315" s="355" t="s">
        <v>289</v>
      </c>
    </row>
    <row r="316" spans="1:7" s="316" customFormat="1" ht="19.5" hidden="1" customHeight="1" outlineLevel="1" x14ac:dyDescent="0.25">
      <c r="A316" s="283" t="s">
        <v>1122</v>
      </c>
      <c r="B316" s="356" t="s">
        <v>649</v>
      </c>
      <c r="C316" s="291" t="s">
        <v>33</v>
      </c>
      <c r="D316" s="357" t="s">
        <v>289</v>
      </c>
      <c r="E316" s="357" t="s">
        <v>289</v>
      </c>
      <c r="F316" s="357" t="s">
        <v>289</v>
      </c>
      <c r="G316" s="357" t="s">
        <v>289</v>
      </c>
    </row>
    <row r="317" spans="1:7" s="316" customFormat="1" ht="19.5" hidden="1" customHeight="1" outlineLevel="1" thickBot="1" x14ac:dyDescent="0.3">
      <c r="A317" s="288" t="s">
        <v>1123</v>
      </c>
      <c r="B317" s="358" t="s">
        <v>637</v>
      </c>
      <c r="C317" s="292" t="s">
        <v>33</v>
      </c>
      <c r="D317" s="359" t="s">
        <v>289</v>
      </c>
      <c r="E317" s="359" t="s">
        <v>289</v>
      </c>
      <c r="F317" s="359" t="s">
        <v>289</v>
      </c>
      <c r="G317" s="359" t="s">
        <v>289</v>
      </c>
    </row>
    <row r="318" spans="1:7" s="316" customFormat="1" ht="15.6" customHeight="1" collapsed="1" thickBot="1" x14ac:dyDescent="0.3">
      <c r="A318" s="386" t="s">
        <v>572</v>
      </c>
      <c r="B318" s="387"/>
      <c r="C318" s="387"/>
      <c r="D318" s="387"/>
      <c r="E318" s="387"/>
      <c r="F318" s="387"/>
      <c r="G318" s="387"/>
    </row>
    <row r="319" spans="1:7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0" t="s">
        <v>595</v>
      </c>
      <c r="E319" s="360" t="s">
        <v>595</v>
      </c>
      <c r="F319" s="360" t="s">
        <v>595</v>
      </c>
      <c r="G319" s="360" t="s">
        <v>595</v>
      </c>
    </row>
    <row r="320" spans="1:7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0" t="s">
        <v>289</v>
      </c>
      <c r="E320" s="360" t="s">
        <v>289</v>
      </c>
      <c r="F320" s="360" t="s">
        <v>289</v>
      </c>
      <c r="G320" s="360" t="s">
        <v>289</v>
      </c>
    </row>
    <row r="321" spans="1:7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0" t="s">
        <v>289</v>
      </c>
      <c r="E321" s="360" t="s">
        <v>289</v>
      </c>
      <c r="F321" s="360" t="s">
        <v>289</v>
      </c>
      <c r="G321" s="360" t="s">
        <v>289</v>
      </c>
    </row>
    <row r="322" spans="1:7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0" t="s">
        <v>289</v>
      </c>
      <c r="E322" s="360" t="s">
        <v>289</v>
      </c>
      <c r="F322" s="360" t="s">
        <v>289</v>
      </c>
      <c r="G322" s="360" t="s">
        <v>289</v>
      </c>
    </row>
    <row r="323" spans="1:7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0" t="s">
        <v>289</v>
      </c>
      <c r="E323" s="360" t="s">
        <v>289</v>
      </c>
      <c r="F323" s="360" t="s">
        <v>289</v>
      </c>
      <c r="G323" s="360" t="s">
        <v>289</v>
      </c>
    </row>
    <row r="324" spans="1:7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0" t="s">
        <v>289</v>
      </c>
      <c r="E324" s="360" t="s">
        <v>289</v>
      </c>
      <c r="F324" s="360" t="s">
        <v>289</v>
      </c>
      <c r="G324" s="360" t="s">
        <v>289</v>
      </c>
    </row>
    <row r="325" spans="1:7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0" t="s">
        <v>595</v>
      </c>
      <c r="E325" s="360" t="s">
        <v>595</v>
      </c>
      <c r="F325" s="360" t="s">
        <v>595</v>
      </c>
      <c r="G325" s="360" t="s">
        <v>595</v>
      </c>
    </row>
    <row r="326" spans="1:7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0" t="s">
        <v>289</v>
      </c>
      <c r="E326" s="360" t="s">
        <v>289</v>
      </c>
      <c r="F326" s="360" t="s">
        <v>289</v>
      </c>
      <c r="G326" s="360" t="s">
        <v>289</v>
      </c>
    </row>
    <row r="327" spans="1:7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0" t="s">
        <v>289</v>
      </c>
      <c r="E327" s="360" t="s">
        <v>289</v>
      </c>
      <c r="F327" s="360" t="s">
        <v>289</v>
      </c>
      <c r="G327" s="360" t="s">
        <v>289</v>
      </c>
    </row>
    <row r="328" spans="1:7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0" t="s">
        <v>595</v>
      </c>
      <c r="E328" s="360" t="s">
        <v>595</v>
      </c>
      <c r="F328" s="360" t="s">
        <v>595</v>
      </c>
      <c r="G328" s="360" t="s">
        <v>595</v>
      </c>
    </row>
    <row r="329" spans="1:7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0" t="s">
        <v>289</v>
      </c>
      <c r="E329" s="360" t="s">
        <v>289</v>
      </c>
      <c r="F329" s="360" t="s">
        <v>289</v>
      </c>
      <c r="G329" s="360" t="s">
        <v>289</v>
      </c>
    </row>
    <row r="330" spans="1:7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0" t="s">
        <v>289</v>
      </c>
      <c r="E330" s="360" t="s">
        <v>289</v>
      </c>
      <c r="F330" s="360" t="s">
        <v>289</v>
      </c>
      <c r="G330" s="360" t="s">
        <v>289</v>
      </c>
    </row>
    <row r="331" spans="1:7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0" t="s">
        <v>289</v>
      </c>
      <c r="E331" s="360" t="s">
        <v>289</v>
      </c>
      <c r="F331" s="360" t="s">
        <v>289</v>
      </c>
      <c r="G331" s="360" t="s">
        <v>289</v>
      </c>
    </row>
    <row r="332" spans="1:7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0" t="s">
        <v>595</v>
      </c>
      <c r="E332" s="360" t="s">
        <v>595</v>
      </c>
      <c r="F332" s="360" t="s">
        <v>595</v>
      </c>
      <c r="G332" s="360" t="s">
        <v>595</v>
      </c>
    </row>
    <row r="333" spans="1:7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0" t="s">
        <v>289</v>
      </c>
      <c r="E333" s="360" t="s">
        <v>289</v>
      </c>
      <c r="F333" s="360" t="s">
        <v>289</v>
      </c>
      <c r="G333" s="360" t="s">
        <v>289</v>
      </c>
    </row>
    <row r="334" spans="1:7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0" t="s">
        <v>289</v>
      </c>
      <c r="E334" s="360" t="s">
        <v>289</v>
      </c>
      <c r="F334" s="360" t="s">
        <v>289</v>
      </c>
      <c r="G334" s="360" t="s">
        <v>289</v>
      </c>
    </row>
    <row r="335" spans="1:7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0" t="s">
        <v>595</v>
      </c>
      <c r="E335" s="360" t="s">
        <v>595</v>
      </c>
      <c r="F335" s="360" t="s">
        <v>595</v>
      </c>
      <c r="G335" s="360" t="s">
        <v>595</v>
      </c>
    </row>
    <row r="336" spans="1:7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0" t="s">
        <v>289</v>
      </c>
      <c r="E336" s="360" t="s">
        <v>289</v>
      </c>
      <c r="F336" s="360" t="s">
        <v>289</v>
      </c>
      <c r="G336" s="360" t="s">
        <v>289</v>
      </c>
    </row>
    <row r="337" spans="1:7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0" t="s">
        <v>289</v>
      </c>
      <c r="E337" s="360" t="s">
        <v>289</v>
      </c>
      <c r="F337" s="360" t="s">
        <v>289</v>
      </c>
      <c r="G337" s="360" t="s">
        <v>289</v>
      </c>
    </row>
    <row r="338" spans="1:7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0" t="s">
        <v>289</v>
      </c>
      <c r="E338" s="360" t="s">
        <v>289</v>
      </c>
      <c r="F338" s="360" t="s">
        <v>289</v>
      </c>
      <c r="G338" s="360" t="s">
        <v>289</v>
      </c>
    </row>
    <row r="339" spans="1:7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</row>
    <row r="340" spans="1:7" ht="31.5" x14ac:dyDescent="0.25">
      <c r="A340" s="283" t="s">
        <v>589</v>
      </c>
      <c r="B340" s="286" t="s">
        <v>1062</v>
      </c>
      <c r="C340" s="291" t="s">
        <v>194</v>
      </c>
      <c r="D340" s="338">
        <v>1838.85244128</v>
      </c>
      <c r="E340" s="338">
        <v>1766.3790622500001</v>
      </c>
      <c r="F340" s="338">
        <f t="shared" ref="F340:F367" si="12">E340-D340</f>
        <v>-72.473379029999933</v>
      </c>
      <c r="G340" s="346">
        <f t="shared" ref="G340:G367" si="13">IFERROR(F340/D340,0)</f>
        <v>-3.9412286382017804E-2</v>
      </c>
    </row>
    <row r="341" spans="1:7" ht="31.5" x14ac:dyDescent="0.25">
      <c r="A341" s="283" t="s">
        <v>724</v>
      </c>
      <c r="B341" s="141" t="s">
        <v>1063</v>
      </c>
      <c r="C341" s="291" t="s">
        <v>194</v>
      </c>
      <c r="D341" s="338">
        <v>0</v>
      </c>
      <c r="E341" s="338">
        <f>E342+E343</f>
        <v>0</v>
      </c>
      <c r="F341" s="338">
        <f t="shared" si="12"/>
        <v>0</v>
      </c>
      <c r="G341" s="346">
        <f t="shared" si="13"/>
        <v>0</v>
      </c>
    </row>
    <row r="342" spans="1:7" x14ac:dyDescent="0.25">
      <c r="A342" s="283" t="s">
        <v>916</v>
      </c>
      <c r="B342" s="356" t="s">
        <v>970</v>
      </c>
      <c r="C342" s="291" t="s">
        <v>194</v>
      </c>
      <c r="D342" s="338">
        <v>0</v>
      </c>
      <c r="E342" s="338">
        <v>0</v>
      </c>
      <c r="F342" s="338">
        <f t="shared" si="12"/>
        <v>0</v>
      </c>
      <c r="G342" s="346">
        <f t="shared" si="13"/>
        <v>0</v>
      </c>
    </row>
    <row r="343" spans="1:7" x14ac:dyDescent="0.25">
      <c r="A343" s="283" t="s">
        <v>915</v>
      </c>
      <c r="B343" s="356" t="s">
        <v>971</v>
      </c>
      <c r="C343" s="291" t="s">
        <v>194</v>
      </c>
      <c r="D343" s="338">
        <v>0</v>
      </c>
      <c r="E343" s="338">
        <v>0</v>
      </c>
      <c r="F343" s="338">
        <f t="shared" si="12"/>
        <v>0</v>
      </c>
      <c r="G343" s="346">
        <f t="shared" si="13"/>
        <v>0</v>
      </c>
    </row>
    <row r="344" spans="1:7" x14ac:dyDescent="0.25">
      <c r="A344" s="283" t="s">
        <v>882</v>
      </c>
      <c r="B344" s="286" t="s">
        <v>1018</v>
      </c>
      <c r="C344" s="291" t="s">
        <v>194</v>
      </c>
      <c r="D344" s="338">
        <v>830.01902518309475</v>
      </c>
      <c r="E344" s="338">
        <v>988.03946875000042</v>
      </c>
      <c r="F344" s="338">
        <f t="shared" si="12"/>
        <v>158.02044356690567</v>
      </c>
      <c r="G344" s="346">
        <f t="shared" si="13"/>
        <v>0.19038171267465559</v>
      </c>
    </row>
    <row r="345" spans="1:7" x14ac:dyDescent="0.25">
      <c r="A345" s="283" t="s">
        <v>883</v>
      </c>
      <c r="B345" s="286" t="s">
        <v>1064</v>
      </c>
      <c r="C345" s="291" t="s">
        <v>36</v>
      </c>
      <c r="D345" s="338">
        <v>269</v>
      </c>
      <c r="E345" s="338">
        <v>201.75</v>
      </c>
      <c r="F345" s="338">
        <f t="shared" si="12"/>
        <v>-67.25</v>
      </c>
      <c r="G345" s="346">
        <f t="shared" si="13"/>
        <v>-0.25</v>
      </c>
    </row>
    <row r="346" spans="1:7" ht="31.5" x14ac:dyDescent="0.25">
      <c r="A346" s="283" t="s">
        <v>884</v>
      </c>
      <c r="B346" s="141" t="s">
        <v>1065</v>
      </c>
      <c r="C346" s="291" t="s">
        <v>36</v>
      </c>
      <c r="D346" s="338">
        <v>0</v>
      </c>
      <c r="E346" s="338">
        <v>0</v>
      </c>
      <c r="F346" s="338">
        <f t="shared" si="12"/>
        <v>0</v>
      </c>
      <c r="G346" s="346">
        <f t="shared" si="13"/>
        <v>0</v>
      </c>
    </row>
    <row r="347" spans="1:7" x14ac:dyDescent="0.25">
      <c r="A347" s="283" t="s">
        <v>917</v>
      </c>
      <c r="B347" s="356" t="s">
        <v>970</v>
      </c>
      <c r="C347" s="291" t="s">
        <v>36</v>
      </c>
      <c r="D347" s="338">
        <v>0</v>
      </c>
      <c r="E347" s="338">
        <v>0</v>
      </c>
      <c r="F347" s="338">
        <f t="shared" si="12"/>
        <v>0</v>
      </c>
      <c r="G347" s="346">
        <f t="shared" si="13"/>
        <v>0</v>
      </c>
    </row>
    <row r="348" spans="1:7" x14ac:dyDescent="0.25">
      <c r="A348" s="283" t="s">
        <v>918</v>
      </c>
      <c r="B348" s="356" t="s">
        <v>971</v>
      </c>
      <c r="C348" s="291" t="s">
        <v>36</v>
      </c>
      <c r="D348" s="338">
        <v>0</v>
      </c>
      <c r="E348" s="338">
        <v>0</v>
      </c>
      <c r="F348" s="338">
        <f t="shared" si="12"/>
        <v>0</v>
      </c>
      <c r="G348" s="346">
        <f t="shared" si="13"/>
        <v>0</v>
      </c>
    </row>
    <row r="349" spans="1:7" x14ac:dyDescent="0.25">
      <c r="A349" s="283" t="s">
        <v>885</v>
      </c>
      <c r="B349" s="286" t="s">
        <v>973</v>
      </c>
      <c r="C349" s="291" t="s">
        <v>972</v>
      </c>
      <c r="D349" s="338">
        <v>64257.111045000005</v>
      </c>
      <c r="E349" s="338">
        <v>61364.268244999999</v>
      </c>
      <c r="F349" s="338">
        <f t="shared" si="12"/>
        <v>-2892.8428000000058</v>
      </c>
      <c r="G349" s="346">
        <f t="shared" si="13"/>
        <v>-4.5019807970733607E-2</v>
      </c>
    </row>
    <row r="350" spans="1:7" ht="31.5" x14ac:dyDescent="0.25">
      <c r="A350" s="283" t="s">
        <v>886</v>
      </c>
      <c r="B350" s="286" t="s">
        <v>1025</v>
      </c>
      <c r="C350" s="291" t="s">
        <v>755</v>
      </c>
      <c r="D350" s="338">
        <f>D29-D63-D64-D57</f>
        <v>1229.3551001331384</v>
      </c>
      <c r="E350" s="338">
        <f>E29-E63-E64-E57</f>
        <v>1089.45949531829</v>
      </c>
      <c r="F350" s="338">
        <f t="shared" si="12"/>
        <v>-139.89560481484841</v>
      </c>
      <c r="G350" s="346">
        <f t="shared" si="13"/>
        <v>-0.11379592828768335</v>
      </c>
    </row>
    <row r="351" spans="1:7" ht="15.75" hidden="1" customHeight="1" outlineLevel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6" t="s">
        <v>289</v>
      </c>
    </row>
    <row r="352" spans="1:7" ht="15.75" hidden="1" customHeight="1" outlineLevel="1" x14ac:dyDescent="0.25">
      <c r="A352" s="283" t="s">
        <v>592</v>
      </c>
      <c r="B352" s="286" t="s">
        <v>634</v>
      </c>
      <c r="C352" s="291" t="s">
        <v>194</v>
      </c>
      <c r="D352" s="338">
        <v>2003.20111615634</v>
      </c>
      <c r="E352" s="338">
        <v>1983.0586939999998</v>
      </c>
      <c r="F352" s="338">
        <f t="shared" si="12"/>
        <v>-20.142422156340217</v>
      </c>
      <c r="G352" s="346">
        <f t="shared" si="13"/>
        <v>-1.0055117278982286E-2</v>
      </c>
    </row>
    <row r="353" spans="1:7" ht="15.75" hidden="1" customHeight="1" outlineLevel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6" t="s">
        <v>289</v>
      </c>
    </row>
    <row r="354" spans="1:7" ht="47.25" hidden="1" customHeight="1" outlineLevel="1" x14ac:dyDescent="0.25">
      <c r="A354" s="283" t="s">
        <v>641</v>
      </c>
      <c r="B354" s="286" t="s">
        <v>974</v>
      </c>
      <c r="C354" s="291" t="s">
        <v>755</v>
      </c>
      <c r="D354" s="338">
        <v>2176.2416771556709</v>
      </c>
      <c r="E354" s="338">
        <f>E29+E32-E57-E58</f>
        <v>1597.4404515711672</v>
      </c>
      <c r="F354" s="338">
        <f t="shared" si="12"/>
        <v>-578.80122558450375</v>
      </c>
      <c r="G354" s="346">
        <f t="shared" si="13"/>
        <v>-0.26596367106662161</v>
      </c>
    </row>
    <row r="355" spans="1:7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6" t="s">
        <v>289</v>
      </c>
    </row>
    <row r="356" spans="1:7" ht="15.75" hidden="1" customHeight="1" outlineLevel="1" x14ac:dyDescent="0.25">
      <c r="A356" s="283" t="s">
        <v>594</v>
      </c>
      <c r="B356" s="313" t="s">
        <v>591</v>
      </c>
      <c r="C356" s="361" t="s">
        <v>289</v>
      </c>
      <c r="D356" s="338" t="s">
        <v>595</v>
      </c>
      <c r="E356" s="338" t="s">
        <v>595</v>
      </c>
      <c r="F356" s="338" t="s">
        <v>289</v>
      </c>
      <c r="G356" s="346" t="s">
        <v>289</v>
      </c>
    </row>
    <row r="357" spans="1:7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6" t="s">
        <v>289</v>
      </c>
    </row>
    <row r="358" spans="1:7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6" t="s">
        <v>289</v>
      </c>
    </row>
    <row r="359" spans="1:7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6" t="s">
        <v>289</v>
      </c>
    </row>
    <row r="360" spans="1:7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6" t="s">
        <v>289</v>
      </c>
    </row>
    <row r="361" spans="1:7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6" t="s">
        <v>289</v>
      </c>
    </row>
    <row r="362" spans="1:7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6" t="s">
        <v>289</v>
      </c>
    </row>
    <row r="363" spans="1:7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6" t="s">
        <v>289</v>
      </c>
    </row>
    <row r="364" spans="1:7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6" t="s">
        <v>289</v>
      </c>
    </row>
    <row r="365" spans="1:7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3" t="s">
        <v>289</v>
      </c>
      <c r="E365" s="343" t="s">
        <v>289</v>
      </c>
      <c r="F365" s="343" t="s">
        <v>289</v>
      </c>
      <c r="G365" s="347" t="s">
        <v>289</v>
      </c>
    </row>
    <row r="366" spans="1:7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3" t="s">
        <v>289</v>
      </c>
      <c r="E366" s="343" t="s">
        <v>289</v>
      </c>
      <c r="F366" s="343" t="s">
        <v>289</v>
      </c>
      <c r="G366" s="347" t="s">
        <v>289</v>
      </c>
    </row>
    <row r="367" spans="1:7" ht="16.5" collapsed="1" thickBot="1" x14ac:dyDescent="0.3">
      <c r="A367" s="288" t="s">
        <v>736</v>
      </c>
      <c r="B367" s="362" t="s">
        <v>889</v>
      </c>
      <c r="C367" s="292" t="s">
        <v>38</v>
      </c>
      <c r="D367" s="340">
        <v>2397.5</v>
      </c>
      <c r="E367" s="363">
        <v>2328.4</v>
      </c>
      <c r="F367" s="363">
        <f t="shared" si="12"/>
        <v>-69.099999999999909</v>
      </c>
      <c r="G367" s="364">
        <f t="shared" si="13"/>
        <v>-2.8821689259645428E-2</v>
      </c>
    </row>
    <row r="368" spans="1:7" ht="15.75" customHeight="1" x14ac:dyDescent="0.25">
      <c r="A368" s="396" t="s">
        <v>1112</v>
      </c>
      <c r="B368" s="397"/>
      <c r="C368" s="397"/>
      <c r="D368" s="397"/>
      <c r="E368" s="397"/>
      <c r="F368" s="397"/>
      <c r="G368" s="397"/>
    </row>
    <row r="369" spans="1:7" ht="10.5" customHeight="1" thickBot="1" x14ac:dyDescent="0.3">
      <c r="A369" s="396"/>
      <c r="B369" s="397"/>
      <c r="C369" s="397"/>
      <c r="D369" s="397"/>
      <c r="E369" s="397"/>
      <c r="F369" s="397"/>
      <c r="G369" s="397"/>
    </row>
    <row r="370" spans="1:7" ht="33" customHeight="1" x14ac:dyDescent="0.25">
      <c r="A370" s="392" t="s">
        <v>0</v>
      </c>
      <c r="B370" s="394" t="s">
        <v>1</v>
      </c>
      <c r="C370" s="389" t="s">
        <v>610</v>
      </c>
      <c r="D370" s="377" t="s">
        <v>1126</v>
      </c>
      <c r="E370" s="378"/>
      <c r="F370" s="400" t="s">
        <v>1115</v>
      </c>
      <c r="G370" s="378"/>
    </row>
    <row r="371" spans="1:7" ht="14.25" customHeight="1" x14ac:dyDescent="0.25">
      <c r="A371" s="393"/>
      <c r="B371" s="395"/>
      <c r="C371" s="390"/>
      <c r="D371" s="331" t="s">
        <v>1116</v>
      </c>
      <c r="E371" s="332" t="str">
        <f>E20</f>
        <v xml:space="preserve"> Факт</v>
      </c>
      <c r="F371" s="332" t="s">
        <v>1117</v>
      </c>
      <c r="G371" s="331" t="s">
        <v>1118</v>
      </c>
    </row>
    <row r="372" spans="1:7" ht="16.5" thickBot="1" x14ac:dyDescent="0.3">
      <c r="A372" s="320">
        <v>1</v>
      </c>
      <c r="B372" s="319">
        <v>2</v>
      </c>
      <c r="C372" s="321">
        <v>3</v>
      </c>
      <c r="D372" s="322">
        <v>7</v>
      </c>
      <c r="E372" s="322">
        <v>8</v>
      </c>
      <c r="F372" s="322">
        <v>9</v>
      </c>
      <c r="G372" s="322">
        <v>10</v>
      </c>
    </row>
    <row r="373" spans="1:7" ht="30.75" customHeight="1" x14ac:dyDescent="0.25">
      <c r="A373" s="374" t="s">
        <v>1092</v>
      </c>
      <c r="B373" s="375"/>
      <c r="C373" s="312" t="s">
        <v>755</v>
      </c>
      <c r="D373" s="325">
        <f>D374+D431</f>
        <v>1904.304770314488</v>
      </c>
      <c r="E373" s="325">
        <f>E374+E431</f>
        <v>852.29004194999993</v>
      </c>
      <c r="F373" s="325">
        <f t="shared" ref="F373:F436" si="14">E373-D373</f>
        <v>-1052.0147283644881</v>
      </c>
      <c r="G373" s="333">
        <f t="shared" ref="G373:G436" si="15">IFERROR(F373/D373,0)</f>
        <v>-0.55244031562802431</v>
      </c>
    </row>
    <row r="374" spans="1:7" x14ac:dyDescent="0.25">
      <c r="A374" s="283" t="s">
        <v>16</v>
      </c>
      <c r="B374" s="153" t="s">
        <v>1066</v>
      </c>
      <c r="C374" s="291" t="s">
        <v>755</v>
      </c>
      <c r="D374" s="326">
        <f>D375+D399+D427+D428</f>
        <v>1021.3061739709148</v>
      </c>
      <c r="E374" s="326">
        <f>E375+E399+E427+E428</f>
        <v>388.17378494999991</v>
      </c>
      <c r="F374" s="326">
        <f t="shared" si="14"/>
        <v>-633.13238902091484</v>
      </c>
      <c r="G374" s="334">
        <f t="shared" si="15"/>
        <v>-0.61992417666413269</v>
      </c>
    </row>
    <row r="375" spans="1:7" x14ac:dyDescent="0.25">
      <c r="A375" s="283" t="s">
        <v>17</v>
      </c>
      <c r="B375" s="286" t="s">
        <v>201</v>
      </c>
      <c r="C375" s="291" t="s">
        <v>755</v>
      </c>
      <c r="D375" s="326">
        <f>D376+D398</f>
        <v>611.15769840912469</v>
      </c>
      <c r="E375" s="326">
        <f>E376+E398</f>
        <v>178.17639042000002</v>
      </c>
      <c r="F375" s="326">
        <f t="shared" si="14"/>
        <v>-432.98130798912467</v>
      </c>
      <c r="G375" s="334">
        <f t="shared" si="15"/>
        <v>-0.70846085898320121</v>
      </c>
    </row>
    <row r="376" spans="1:7" ht="31.5" x14ac:dyDescent="0.25">
      <c r="A376" s="283" t="s">
        <v>202</v>
      </c>
      <c r="B376" s="141" t="s">
        <v>976</v>
      </c>
      <c r="C376" s="291" t="s">
        <v>755</v>
      </c>
      <c r="D376" s="326">
        <f>D382+D384+D389</f>
        <v>611.15769840912469</v>
      </c>
      <c r="E376" s="326">
        <f>E382+E384+E389</f>
        <v>178.17639042000002</v>
      </c>
      <c r="F376" s="326">
        <f t="shared" si="14"/>
        <v>-432.98130798912467</v>
      </c>
      <c r="G376" s="334">
        <f t="shared" si="15"/>
        <v>-0.70846085898320121</v>
      </c>
    </row>
    <row r="377" spans="1:7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</row>
    <row r="378" spans="1:7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</row>
    <row r="379" spans="1:7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</row>
    <row r="380" spans="1:7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</row>
    <row r="381" spans="1:7" ht="18.75" hidden="1" customHeight="1" outlineLevel="1" x14ac:dyDescent="0.25">
      <c r="A381" s="283" t="s">
        <v>597</v>
      </c>
      <c r="B381" s="287" t="s">
        <v>1085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</row>
    <row r="382" spans="1:7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 t="shared" si="14"/>
        <v>0</v>
      </c>
      <c r="G382" s="334">
        <f t="shared" si="15"/>
        <v>0</v>
      </c>
    </row>
    <row r="383" spans="1:7" ht="18.75" hidden="1" customHeight="1" outlineLevel="1" x14ac:dyDescent="0.25">
      <c r="A383" s="283" t="s">
        <v>599</v>
      </c>
      <c r="B383" s="287" t="s">
        <v>1077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</row>
    <row r="384" spans="1:7" collapsed="1" x14ac:dyDescent="0.25">
      <c r="A384" s="283" t="s">
        <v>600</v>
      </c>
      <c r="B384" s="287" t="s">
        <v>207</v>
      </c>
      <c r="C384" s="291" t="s">
        <v>755</v>
      </c>
      <c r="D384" s="326">
        <f>D385+D387</f>
        <v>611.15769840912469</v>
      </c>
      <c r="E384" s="326">
        <f>E385+E387</f>
        <v>178.17639042000002</v>
      </c>
      <c r="F384" s="326">
        <f t="shared" si="14"/>
        <v>-432.98130798912467</v>
      </c>
      <c r="G384" s="334">
        <f t="shared" si="15"/>
        <v>-0.70846085898320121</v>
      </c>
    </row>
    <row r="385" spans="1:7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4"/>
        <v>0</v>
      </c>
      <c r="G385" s="334">
        <f t="shared" si="15"/>
        <v>0</v>
      </c>
    </row>
    <row r="386" spans="1:7" x14ac:dyDescent="0.25">
      <c r="A386" s="283" t="s">
        <v>979</v>
      </c>
      <c r="B386" s="293" t="s">
        <v>1026</v>
      </c>
      <c r="C386" s="291" t="s">
        <v>755</v>
      </c>
      <c r="D386" s="326">
        <v>0</v>
      </c>
      <c r="E386" s="326">
        <v>0</v>
      </c>
      <c r="F386" s="326">
        <f t="shared" si="14"/>
        <v>0</v>
      </c>
      <c r="G386" s="334">
        <f t="shared" si="15"/>
        <v>0</v>
      </c>
    </row>
    <row r="387" spans="1:7" x14ac:dyDescent="0.25">
      <c r="A387" s="283" t="s">
        <v>980</v>
      </c>
      <c r="B387" s="293" t="s">
        <v>737</v>
      </c>
      <c r="C387" s="291" t="s">
        <v>755</v>
      </c>
      <c r="D387" s="326">
        <v>611.15769840912469</v>
      </c>
      <c r="E387" s="326">
        <f>E388</f>
        <v>178.17639042000002</v>
      </c>
      <c r="F387" s="326">
        <f t="shared" si="14"/>
        <v>-432.98130798912467</v>
      </c>
      <c r="G387" s="334">
        <f t="shared" si="15"/>
        <v>-0.70846085898320121</v>
      </c>
    </row>
    <row r="388" spans="1:7" x14ac:dyDescent="0.25">
      <c r="A388" s="283" t="s">
        <v>981</v>
      </c>
      <c r="B388" s="293" t="s">
        <v>1026</v>
      </c>
      <c r="C388" s="291" t="s">
        <v>755</v>
      </c>
      <c r="D388" s="326">
        <v>611.15769840912469</v>
      </c>
      <c r="E388" s="326">
        <v>178.17639042000002</v>
      </c>
      <c r="F388" s="326">
        <f t="shared" si="14"/>
        <v>-432.98130798912467</v>
      </c>
      <c r="G388" s="334">
        <f t="shared" si="15"/>
        <v>-0.70846085898320121</v>
      </c>
    </row>
    <row r="389" spans="1:7" x14ac:dyDescent="0.25">
      <c r="A389" s="283" t="s">
        <v>601</v>
      </c>
      <c r="B389" s="287" t="s">
        <v>893</v>
      </c>
      <c r="C389" s="291" t="s">
        <v>755</v>
      </c>
      <c r="D389" s="326">
        <v>0</v>
      </c>
      <c r="E389" s="326">
        <v>0</v>
      </c>
      <c r="F389" s="326">
        <f t="shared" si="14"/>
        <v>0</v>
      </c>
      <c r="G389" s="334">
        <f t="shared" si="15"/>
        <v>0</v>
      </c>
    </row>
    <row r="390" spans="1:7" ht="18.75" hidden="1" customHeight="1" outlineLevel="1" x14ac:dyDescent="0.25">
      <c r="A390" s="283" t="s">
        <v>622</v>
      </c>
      <c r="B390" s="287" t="s">
        <v>1082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</row>
    <row r="391" spans="1:7" ht="31.5" hidden="1" customHeight="1" outlineLevel="1" x14ac:dyDescent="0.25">
      <c r="A391" s="283" t="s">
        <v>920</v>
      </c>
      <c r="B391" s="287" t="s">
        <v>1067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</row>
    <row r="392" spans="1:7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</row>
    <row r="393" spans="1:7" ht="18" hidden="1" customHeight="1" outlineLevel="1" x14ac:dyDescent="0.25">
      <c r="A393" s="283" t="s">
        <v>983</v>
      </c>
      <c r="B393" s="365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</row>
    <row r="394" spans="1:7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</row>
    <row r="395" spans="1:7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</row>
    <row r="396" spans="1:7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</row>
    <row r="397" spans="1:7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</row>
    <row r="398" spans="1:7" collapsed="1" x14ac:dyDescent="0.25">
      <c r="A398" s="283" t="s">
        <v>206</v>
      </c>
      <c r="B398" s="141" t="s">
        <v>501</v>
      </c>
      <c r="C398" s="291" t="s">
        <v>755</v>
      </c>
      <c r="D398" s="326">
        <f>D376-D382-D384-D389</f>
        <v>0</v>
      </c>
      <c r="E398" s="326">
        <f>E376-E382-E384-E389</f>
        <v>0</v>
      </c>
      <c r="F398" s="326">
        <f t="shared" si="14"/>
        <v>0</v>
      </c>
      <c r="G398" s="334">
        <f t="shared" si="15"/>
        <v>0</v>
      </c>
    </row>
    <row r="399" spans="1:7" x14ac:dyDescent="0.25">
      <c r="A399" s="283" t="s">
        <v>18</v>
      </c>
      <c r="B399" s="286" t="s">
        <v>1068</v>
      </c>
      <c r="C399" s="291" t="s">
        <v>755</v>
      </c>
      <c r="D399" s="326">
        <f>D400+D413+D414</f>
        <v>61.648153310169505</v>
      </c>
      <c r="E399" s="326">
        <f>E400+E413+E414</f>
        <v>75.508838269152477</v>
      </c>
      <c r="F399" s="326">
        <f t="shared" si="14"/>
        <v>13.860684958982972</v>
      </c>
      <c r="G399" s="334">
        <f t="shared" si="15"/>
        <v>0.22483536350628217</v>
      </c>
    </row>
    <row r="400" spans="1:7" x14ac:dyDescent="0.25">
      <c r="A400" s="283" t="s">
        <v>216</v>
      </c>
      <c r="B400" s="141" t="s">
        <v>1069</v>
      </c>
      <c r="C400" s="291" t="s">
        <v>755</v>
      </c>
      <c r="D400" s="326">
        <v>61.648153310169505</v>
      </c>
      <c r="E400" s="326">
        <v>75.508838269152477</v>
      </c>
      <c r="F400" s="326">
        <f t="shared" si="14"/>
        <v>13.860684958982972</v>
      </c>
      <c r="G400" s="334">
        <f t="shared" si="15"/>
        <v>0.22483536350628217</v>
      </c>
    </row>
    <row r="401" spans="1:7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</row>
    <row r="402" spans="1:7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</row>
    <row r="403" spans="1:7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</row>
    <row r="404" spans="1:7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</row>
    <row r="405" spans="1:7" ht="18.75" hidden="1" customHeight="1" outlineLevel="1" x14ac:dyDescent="0.25">
      <c r="A405" s="283" t="s">
        <v>603</v>
      </c>
      <c r="B405" s="287" t="s">
        <v>1081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</row>
    <row r="406" spans="1:7" collapsed="1" x14ac:dyDescent="0.25">
      <c r="A406" s="283" t="s">
        <v>604</v>
      </c>
      <c r="B406" s="287" t="s">
        <v>752</v>
      </c>
      <c r="C406" s="291" t="s">
        <v>755</v>
      </c>
      <c r="D406" s="326">
        <v>61.648153310169505</v>
      </c>
      <c r="E406" s="326">
        <f>E400</f>
        <v>75.508838269152477</v>
      </c>
      <c r="F406" s="326">
        <f t="shared" si="14"/>
        <v>13.860684958982972</v>
      </c>
      <c r="G406" s="334">
        <f t="shared" si="15"/>
        <v>0.22483536350628217</v>
      </c>
    </row>
    <row r="407" spans="1:7" ht="18.75" hidden="1" customHeight="1" outlineLevel="1" x14ac:dyDescent="0.25">
      <c r="A407" s="283" t="s">
        <v>605</v>
      </c>
      <c r="B407" s="287" t="s">
        <v>1075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</row>
    <row r="408" spans="1:7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 t="shared" si="14"/>
        <v>0</v>
      </c>
      <c r="G408" s="334">
        <f t="shared" si="15"/>
        <v>0</v>
      </c>
    </row>
    <row r="409" spans="1:7" ht="18.75" hidden="1" customHeight="1" outlineLevel="1" x14ac:dyDescent="0.25">
      <c r="A409" s="283" t="s">
        <v>607</v>
      </c>
      <c r="B409" s="287" t="s">
        <v>1082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</row>
    <row r="410" spans="1:7" ht="31.5" hidden="1" customHeight="1" outlineLevel="1" x14ac:dyDescent="0.25">
      <c r="A410" s="283" t="s">
        <v>623</v>
      </c>
      <c r="B410" s="287" t="s">
        <v>1057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</row>
    <row r="411" spans="1:7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</row>
    <row r="412" spans="1:7" ht="18.75" hidden="1" customHeight="1" outlineLevel="1" x14ac:dyDescent="0.25">
      <c r="A412" s="283" t="s">
        <v>989</v>
      </c>
      <c r="B412" s="365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</row>
    <row r="413" spans="1:7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 t="shared" si="14"/>
        <v>0</v>
      </c>
      <c r="G413" s="334">
        <f t="shared" si="15"/>
        <v>0</v>
      </c>
    </row>
    <row r="414" spans="1:7" x14ac:dyDescent="0.25">
      <c r="A414" s="283" t="s">
        <v>219</v>
      </c>
      <c r="B414" s="141" t="s">
        <v>796</v>
      </c>
      <c r="C414" s="291" t="s">
        <v>755</v>
      </c>
      <c r="D414" s="326">
        <f>D420+D422</f>
        <v>0</v>
      </c>
      <c r="E414" s="326">
        <f>E420+E422</f>
        <v>0</v>
      </c>
      <c r="F414" s="326">
        <f t="shared" si="14"/>
        <v>0</v>
      </c>
      <c r="G414" s="334">
        <f t="shared" si="15"/>
        <v>0</v>
      </c>
    </row>
    <row r="415" spans="1:7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</row>
    <row r="416" spans="1:7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</row>
    <row r="417" spans="1:7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</row>
    <row r="418" spans="1:7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</row>
    <row r="419" spans="1:7" ht="18.75" hidden="1" customHeight="1" outlineLevel="1" x14ac:dyDescent="0.25">
      <c r="A419" s="283" t="s">
        <v>628</v>
      </c>
      <c r="B419" s="287" t="s">
        <v>1081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</row>
    <row r="420" spans="1:7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 t="shared" si="14"/>
        <v>0</v>
      </c>
      <c r="G420" s="334">
        <f t="shared" si="15"/>
        <v>0</v>
      </c>
    </row>
    <row r="421" spans="1:7" ht="18.75" hidden="1" customHeight="1" outlineLevel="1" x14ac:dyDescent="0.25">
      <c r="A421" s="283" t="s">
        <v>630</v>
      </c>
      <c r="B421" s="287" t="s">
        <v>1075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</row>
    <row r="422" spans="1:7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 t="shared" si="14"/>
        <v>0</v>
      </c>
      <c r="G422" s="334">
        <f t="shared" si="15"/>
        <v>0</v>
      </c>
    </row>
    <row r="423" spans="1:7" ht="18.75" hidden="1" customHeight="1" outlineLevel="1" x14ac:dyDescent="0.25">
      <c r="A423" s="283" t="s">
        <v>632</v>
      </c>
      <c r="B423" s="287" t="s">
        <v>1082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</row>
    <row r="424" spans="1:7" ht="31.5" hidden="1" customHeight="1" outlineLevel="1" x14ac:dyDescent="0.25">
      <c r="A424" s="283" t="s">
        <v>633</v>
      </c>
      <c r="B424" s="287" t="s">
        <v>1057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</row>
    <row r="425" spans="1:7" ht="18.75" hidden="1" customHeight="1" outlineLevel="1" x14ac:dyDescent="0.25">
      <c r="A425" s="283" t="s">
        <v>991</v>
      </c>
      <c r="B425" s="365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</row>
    <row r="426" spans="1:7" ht="18.75" hidden="1" customHeight="1" outlineLevel="1" x14ac:dyDescent="0.25">
      <c r="A426" s="283" t="s">
        <v>992</v>
      </c>
      <c r="B426" s="365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</row>
    <row r="427" spans="1:7" collapsed="1" x14ac:dyDescent="0.25">
      <c r="A427" s="283" t="s">
        <v>21</v>
      </c>
      <c r="B427" s="286" t="s">
        <v>993</v>
      </c>
      <c r="C427" s="291" t="s">
        <v>755</v>
      </c>
      <c r="D427" s="326">
        <v>143.50032225162056</v>
      </c>
      <c r="E427" s="326">
        <v>134.48855626084745</v>
      </c>
      <c r="F427" s="326">
        <f t="shared" si="14"/>
        <v>-9.0117659907731138</v>
      </c>
      <c r="G427" s="334">
        <f t="shared" si="15"/>
        <v>-6.2799621975562103E-2</v>
      </c>
    </row>
    <row r="428" spans="1:7" x14ac:dyDescent="0.25">
      <c r="A428" s="283" t="s">
        <v>39</v>
      </c>
      <c r="B428" s="286" t="s">
        <v>328</v>
      </c>
      <c r="C428" s="291" t="s">
        <v>755</v>
      </c>
      <c r="D428" s="326">
        <v>205</v>
      </c>
      <c r="E428" s="326">
        <f>E429</f>
        <v>0</v>
      </c>
      <c r="F428" s="326">
        <f t="shared" si="14"/>
        <v>-205</v>
      </c>
      <c r="G428" s="334">
        <f t="shared" si="15"/>
        <v>-1</v>
      </c>
    </row>
    <row r="429" spans="1:7" x14ac:dyDescent="0.25">
      <c r="A429" s="283" t="s">
        <v>74</v>
      </c>
      <c r="B429" s="141" t="s">
        <v>921</v>
      </c>
      <c r="C429" s="291" t="s">
        <v>755</v>
      </c>
      <c r="D429" s="326">
        <v>205</v>
      </c>
      <c r="E429" s="326">
        <v>0</v>
      </c>
      <c r="F429" s="326">
        <f t="shared" si="14"/>
        <v>-205</v>
      </c>
      <c r="G429" s="334">
        <f t="shared" si="15"/>
        <v>-1</v>
      </c>
    </row>
    <row r="430" spans="1:7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4"/>
        <v>0</v>
      </c>
      <c r="G430" s="334">
        <f t="shared" si="15"/>
        <v>0</v>
      </c>
    </row>
    <row r="431" spans="1:7" x14ac:dyDescent="0.25">
      <c r="A431" s="283" t="s">
        <v>19</v>
      </c>
      <c r="B431" s="153" t="s">
        <v>224</v>
      </c>
      <c r="C431" s="291" t="s">
        <v>755</v>
      </c>
      <c r="D431" s="326">
        <v>882.99859634357313</v>
      </c>
      <c r="E431" s="326">
        <f>E432+E433+E434+E435+E436</f>
        <v>464.11625699999996</v>
      </c>
      <c r="F431" s="326">
        <f t="shared" si="14"/>
        <v>-418.88233934357316</v>
      </c>
      <c r="G431" s="334">
        <f t="shared" si="15"/>
        <v>-0.47438618937576071</v>
      </c>
    </row>
    <row r="432" spans="1:7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4"/>
        <v>0</v>
      </c>
      <c r="G432" s="334">
        <f t="shared" si="15"/>
        <v>0</v>
      </c>
    </row>
    <row r="433" spans="1:7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4"/>
        <v>0</v>
      </c>
      <c r="G433" s="334">
        <f t="shared" si="15"/>
        <v>0</v>
      </c>
    </row>
    <row r="434" spans="1:7" x14ac:dyDescent="0.25">
      <c r="A434" s="283" t="s">
        <v>30</v>
      </c>
      <c r="B434" s="286" t="s">
        <v>1113</v>
      </c>
      <c r="C434" s="291" t="s">
        <v>755</v>
      </c>
      <c r="D434" s="326">
        <v>0</v>
      </c>
      <c r="E434" s="326">
        <v>0</v>
      </c>
      <c r="F434" s="326">
        <f t="shared" si="14"/>
        <v>0</v>
      </c>
      <c r="G434" s="334">
        <f t="shared" si="15"/>
        <v>0</v>
      </c>
    </row>
    <row r="435" spans="1:7" x14ac:dyDescent="0.25">
      <c r="A435" s="283" t="s">
        <v>40</v>
      </c>
      <c r="B435" s="286" t="s">
        <v>227</v>
      </c>
      <c r="C435" s="291" t="s">
        <v>755</v>
      </c>
      <c r="D435" s="326">
        <v>882.99859634357313</v>
      </c>
      <c r="E435" s="326">
        <v>464.11625699999996</v>
      </c>
      <c r="F435" s="326">
        <f t="shared" si="14"/>
        <v>-418.88233934357316</v>
      </c>
      <c r="G435" s="334">
        <f t="shared" si="15"/>
        <v>-0.47438618937576071</v>
      </c>
    </row>
    <row r="436" spans="1:7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v>0</v>
      </c>
      <c r="F436" s="326">
        <f t="shared" si="14"/>
        <v>0</v>
      </c>
      <c r="G436" s="334">
        <f t="shared" si="15"/>
        <v>0</v>
      </c>
    </row>
    <row r="437" spans="1:7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6">E437-D437</f>
        <v>0</v>
      </c>
      <c r="G437" s="334">
        <f t="shared" ref="G437:G442" si="17">IFERROR(F437/D437,0)</f>
        <v>0</v>
      </c>
    </row>
    <row r="438" spans="1:7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</row>
    <row r="439" spans="1:7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6"/>
        <v>0</v>
      </c>
      <c r="G439" s="334">
        <f t="shared" si="17"/>
        <v>0</v>
      </c>
    </row>
    <row r="440" spans="1:7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</row>
    <row r="441" spans="1:7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6"/>
        <v>0</v>
      </c>
      <c r="G441" s="334">
        <f t="shared" si="17"/>
        <v>0</v>
      </c>
    </row>
    <row r="442" spans="1:7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6"/>
        <v>0</v>
      </c>
      <c r="G442" s="335">
        <f t="shared" si="17"/>
        <v>0</v>
      </c>
    </row>
    <row r="443" spans="1:7" x14ac:dyDescent="0.25">
      <c r="A443" s="309" t="s">
        <v>26</v>
      </c>
      <c r="B443" s="310" t="s">
        <v>874</v>
      </c>
      <c r="C443" s="306" t="s">
        <v>289</v>
      </c>
      <c r="D443" s="328">
        <v>0</v>
      </c>
      <c r="E443" s="328" t="s">
        <v>289</v>
      </c>
      <c r="F443" s="328" t="s">
        <v>289</v>
      </c>
      <c r="G443" s="328" t="s">
        <v>289</v>
      </c>
    </row>
    <row r="444" spans="1:7" ht="47.25" x14ac:dyDescent="0.25">
      <c r="A444" s="294" t="s">
        <v>838</v>
      </c>
      <c r="B444" s="286" t="s">
        <v>842</v>
      </c>
      <c r="C444" s="302" t="s">
        <v>755</v>
      </c>
      <c r="D444" s="329">
        <v>1.1203785205999941</v>
      </c>
      <c r="E444" s="329">
        <v>0</v>
      </c>
      <c r="F444" s="329">
        <f>E444-D444</f>
        <v>-1.1203785205999941</v>
      </c>
      <c r="G444" s="336">
        <f t="shared" ref="G444:G446" si="18">IFERROR(F444/D444,0)</f>
        <v>-1</v>
      </c>
    </row>
    <row r="445" spans="1:7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</row>
    <row r="446" spans="1:7" ht="31.5" x14ac:dyDescent="0.25">
      <c r="A446" s="294" t="s">
        <v>840</v>
      </c>
      <c r="B446" s="141" t="s">
        <v>890</v>
      </c>
      <c r="C446" s="302" t="s">
        <v>755</v>
      </c>
      <c r="D446" s="329">
        <v>1.1203785205999941</v>
      </c>
      <c r="E446" s="329">
        <v>0</v>
      </c>
      <c r="F446" s="329">
        <f>E446-D446</f>
        <v>-1.1203785205999941</v>
      </c>
      <c r="G446" s="336">
        <f t="shared" si="18"/>
        <v>-1</v>
      </c>
    </row>
    <row r="447" spans="1:7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</row>
    <row r="448" spans="1:7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</row>
    <row r="449" spans="1:7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</row>
    <row r="450" spans="1:7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</row>
    <row r="451" spans="1:7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</row>
    <row r="454" spans="1:7" x14ac:dyDescent="0.25">
      <c r="A454" s="297" t="s">
        <v>813</v>
      </c>
    </row>
    <row r="455" spans="1:7" x14ac:dyDescent="0.25">
      <c r="A455" s="373" t="s">
        <v>1108</v>
      </c>
      <c r="B455" s="373"/>
      <c r="C455" s="373"/>
      <c r="D455" s="373"/>
      <c r="E455" s="373"/>
      <c r="F455" s="373"/>
      <c r="G455" s="373"/>
    </row>
    <row r="456" spans="1:7" x14ac:dyDescent="0.25">
      <c r="A456" s="373" t="s">
        <v>927</v>
      </c>
      <c r="B456" s="373"/>
      <c r="C456" s="373"/>
      <c r="D456" s="373"/>
      <c r="E456" s="373"/>
      <c r="F456" s="373"/>
      <c r="G456" s="373"/>
    </row>
    <row r="457" spans="1:7" x14ac:dyDescent="0.25">
      <c r="A457" s="373" t="s">
        <v>1021</v>
      </c>
      <c r="B457" s="373"/>
      <c r="C457" s="373"/>
      <c r="D457" s="373"/>
      <c r="E457" s="373"/>
      <c r="F457" s="373"/>
      <c r="G457" s="373"/>
    </row>
    <row r="458" spans="1:7" x14ac:dyDescent="0.25">
      <c r="A458" s="344" t="s">
        <v>1020</v>
      </c>
    </row>
    <row r="459" spans="1:7" ht="54" customHeight="1" x14ac:dyDescent="0.25">
      <c r="A459" s="385" t="s">
        <v>1086</v>
      </c>
      <c r="B459" s="385"/>
      <c r="C459" s="385"/>
      <c r="D459" s="385"/>
      <c r="E459" s="385"/>
      <c r="F459" s="385"/>
      <c r="G459" s="385"/>
    </row>
  </sheetData>
  <mergeCells count="25"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5:B15"/>
    <mergeCell ref="D370:E370"/>
    <mergeCell ref="A22:G22"/>
    <mergeCell ref="A19:A20"/>
    <mergeCell ref="A14:D14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6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Горбоконь Ольга Викторовна</cp:lastModifiedBy>
  <cp:lastPrinted>2017-03-28T11:31:05Z</cp:lastPrinted>
  <dcterms:created xsi:type="dcterms:W3CDTF">2015-09-16T07:43:55Z</dcterms:created>
  <dcterms:modified xsi:type="dcterms:W3CDTF">2019-02-14T06:31:43Z</dcterms:modified>
</cp:coreProperties>
</file>