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3 квартал 2022 года\Направлено в МЭ 14.11.2022\ОТЧЕТ МЭ ЧЕЧЕНЭНЕРГО 3 кв\ФОРМАТЫ\"/>
    </mc:Choice>
  </mc:AlternateContent>
  <bookViews>
    <workbookView xWindow="0" yWindow="0" windowWidth="13440" windowHeight="11625"/>
  </bookViews>
  <sheets>
    <sheet name="10квФ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'10квФ'!$A$24:$Z$255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'10квФ'!$A$48:$T$255</definedName>
    <definedName name="Z_02F617A7_AC90_4FC1_8EBD_0119B58FDA4E_.wvu.FilterData" localSheetId="0" hidden="1">'10квФ'!$A$24:$AE$255</definedName>
    <definedName name="Z_03EB9DF4_AC98_4BC6_9F99_BC4E566A59EB_.wvu.FilterData" localSheetId="0" hidden="1">'10квФ'!$A$48:$T$255</definedName>
    <definedName name="Z_072137E3_9A31_40C6_B2F8_9E0682CF001C_.wvu.FilterData" localSheetId="0" hidden="1">'10квФ'!$A$48:$T$255</definedName>
    <definedName name="Z_087625E1_6442_4CFE_9ADB_7A5E7D20F421_.wvu.FilterData" localSheetId="0" hidden="1">'10квФ'!$A$21:$T$265</definedName>
    <definedName name="Z_099F8D69_7585_4416_A0D9_3B92F624255C_.wvu.FilterData" localSheetId="0" hidden="1">'10квФ'!$A$48:$T$255</definedName>
    <definedName name="Z_14D794F6_4F7F_4AF1_9EE2_74A5805884BE_.wvu.FilterData" localSheetId="0" hidden="1">'10квФ'!$A$24:$Z$255</definedName>
    <definedName name="Z_1AC8BE7E_0DED_439F_B13B_11567D3511F1_.wvu.FilterData" localSheetId="0" hidden="1">'10квФ'!$A$24:$Z$255</definedName>
    <definedName name="Z_1D4769C9_22D3_41D7_BB10_557E5B558A42_.wvu.FilterData" localSheetId="0" hidden="1">'10квФ'!$A$48:$T$261</definedName>
    <definedName name="Z_1E9E47DB_E471_43B9_861B_FD185A540B58_.wvu.FilterData" localSheetId="0" hidden="1">'10квФ'!$A$24:$Z$255</definedName>
    <definedName name="Z_2411F0DF_B06E_4B96_B6E2_07231CDB021F_.wvu.FilterData" localSheetId="0" hidden="1">'10квФ'!$A$24:$V$255</definedName>
    <definedName name="Z_247B49AF_46A0_4107_B849_879CB7CACC3B_.wvu.FilterData" localSheetId="0" hidden="1">'10квФ'!$A$24:$Z$255</definedName>
    <definedName name="Z_26DAEAC3_92A5_4121_942A_41E1C66C8C7F_.wvu.FilterData" localSheetId="0" hidden="1">'10квФ'!$A$48:$T$261</definedName>
    <definedName name="Z_28C854DD_575D_436D_BB89_4EBFD66A31F2_.wvu.FilterData" localSheetId="0" hidden="1">'10квФ'!$A$24:$T$255</definedName>
    <definedName name="Z_28DD50A5_FF68_433B_8BB2_B3B3CEA0C4F3_.wvu.FilterData" localSheetId="0" hidden="1">'10квФ'!$A$48:$T$261</definedName>
    <definedName name="Z_2AD7D8A5_D91B_4BFF_A9D2_3942C99EEDAD_.wvu.FilterData" localSheetId="0" hidden="1">'10квФ'!$A$48:$T$261</definedName>
    <definedName name="Z_2B705702_B67B_491C_8E54_4D0D6F3E9453_.wvu.FilterData" localSheetId="0" hidden="1">'10квФ'!$A$48:$T$259</definedName>
    <definedName name="Z_2B944529_4431_4AE3_A585_21D645644E2B_.wvu.FilterData" localSheetId="0" hidden="1">'10квФ'!$A$24:$Z$255</definedName>
    <definedName name="Z_2B944529_4431_4AE3_A585_21D645644E2B_.wvu.PrintArea" localSheetId="0" hidden="1">'10квФ'!$A$1:$T$48</definedName>
    <definedName name="Z_2B944529_4431_4AE3_A585_21D645644E2B_.wvu.PrintTitles" localSheetId="0" hidden="1">'10квФ'!$21:$24</definedName>
    <definedName name="Z_2BF31BFA_465C_4F9A_9D42_0A095C5E416C_.wvu.FilterData" localSheetId="0" hidden="1">'10квФ'!$A$48:$T$255</definedName>
    <definedName name="Z_2CFCE4CA_55B5_4637_B259_AE94B627BC55_.wvu.FilterData" localSheetId="0" hidden="1">'10квФ'!$A$48:$T$261</definedName>
    <definedName name="Z_2D0AFCAA_9364_47AA_B985_49881280DD67_.wvu.FilterData" localSheetId="0" hidden="1">'10квФ'!$A$48:$T$261</definedName>
    <definedName name="Z_2DB1AFA1_9EED_47A4_81DD_AA83ACAA5BC0_.wvu.FilterData" localSheetId="0" hidden="1">'10квФ'!$A$24:$Z$255</definedName>
    <definedName name="Z_2DB1AFA1_9EED_47A4_81DD_AA83ACAA5BC0_.wvu.PrintArea" localSheetId="0" hidden="1">'10квФ'!$A$1:$T$48</definedName>
    <definedName name="Z_2DB1AFA1_9EED_47A4_81DD_AA83ACAA5BC0_.wvu.PrintTitles" localSheetId="0" hidden="1">'10квФ'!$21:$24</definedName>
    <definedName name="Z_335B1A39_E67B_4103_AB1A_6E342BFD7E7E_.wvu.FilterData" localSheetId="0" hidden="1">'10квФ'!$A$24:$Z$255</definedName>
    <definedName name="Z_35E5254D_33D2_4F9E_A1A3_D8A4A840691E_.wvu.FilterData" localSheetId="0" hidden="1">'10квФ'!$A$48:$T$259</definedName>
    <definedName name="Z_37FDCE4A_6CA4_4AB4_B747_B6F8179F01AF_.wvu.FilterData" localSheetId="0" hidden="1">'10квФ'!$A$48:$T$261</definedName>
    <definedName name="Z_3B21D198_1A45_49A7_A89A_F5CB90E4F1F5_.wvu.FilterData" localSheetId="0" hidden="1">'10квФ'!$A$24:$Z$255</definedName>
    <definedName name="Z_3DA5BA36_6938_471F_B773_58C819FFA9C8_.wvu.FilterData" localSheetId="0" hidden="1">'10квФ'!$A$48:$T$255</definedName>
    <definedName name="Z_3E704B2B_2057_4AAE_87C3_E767D1ECBD4F_.wvu.FilterData" localSheetId="0" hidden="1">'10квФ'!$A$24:$Z$255</definedName>
    <definedName name="Z_40AF2882_EE60_4760_BBBA_B54B2DAF72F9_.wvu.FilterData" localSheetId="0" hidden="1">'10квФ'!$A$48:$T$259</definedName>
    <definedName name="Z_41B76FCA_8ADA_4407_878E_56A7264D83C4_.wvu.FilterData" localSheetId="0" hidden="1">'10квФ'!$A$48:$T$261</definedName>
    <definedName name="Z_41C0B97A_7C2A_448D_8128_336FADFB8128_.wvu.FilterData" localSheetId="0" hidden="1">'10квФ'!$A$48:$T$261</definedName>
    <definedName name="Z_434B79F9_CE67_44DF_BBA0_0AA985688936_.wvu.FilterData" localSheetId="0" hidden="1">'10квФ'!$A$24:$Z$255</definedName>
    <definedName name="Z_434B79F9_CE67_44DF_BBA0_0AA985688936_.wvu.PrintArea" localSheetId="0" hidden="1">'10квФ'!$A$1:$T$48</definedName>
    <definedName name="Z_434B79F9_CE67_44DF_BBA0_0AA985688936_.wvu.PrintTitles" localSheetId="0" hidden="1">'10квФ'!$21:$24</definedName>
    <definedName name="Z_4540E8E9_6871_4C85_9E6A_95C4A28A8744_.wvu.FilterData" localSheetId="0" hidden="1">'10квФ'!$A$21:$W$255</definedName>
    <definedName name="Z_456B260A_4433_4764_B08B_5A07673D1E6C_.wvu.FilterData" localSheetId="0" hidden="1">'10квФ'!$A$48:$T$255</definedName>
    <definedName name="Z_48A60FB0_9A73_41A3_99DB_17520660C91A_.wvu.FilterData" localSheetId="0" hidden="1">'10квФ'!$A$24:$Z$255</definedName>
    <definedName name="Z_48A60FB0_9A73_41A3_99DB_17520660C91A_.wvu.PrintArea" localSheetId="0" hidden="1">'10квФ'!$A$1:$T$48</definedName>
    <definedName name="Z_48A60FB0_9A73_41A3_99DB_17520660C91A_.wvu.PrintTitles" localSheetId="0" hidden="1">'10квФ'!$21:$24</definedName>
    <definedName name="Z_4B55D313_9919_45E0_885D_E27F9BA79174_.wvu.FilterData" localSheetId="0" hidden="1">'10квФ'!$A$48:$T$261</definedName>
    <definedName name="Z_55AAC02E_354B_458A_B57A_9A758D9C24F6_.wvu.FilterData" localSheetId="0" hidden="1">'10квФ'!$A$48:$T$255</definedName>
    <definedName name="Z_58612208_4A7E_4665_80FF_BCE33818B79B_.wvu.FilterData" localSheetId="0" hidden="1">'10квФ'!$A$48:$T$261</definedName>
    <definedName name="Z_5939E2BE_D513_447E_886D_794B8773EF22_.wvu.FilterData" localSheetId="0" hidden="1">'10квФ'!$A$48:$T$255</definedName>
    <definedName name="Z_5B2849A4_10D6_4C56_82E3_213F2F39DEE0_.wvu.FilterData" localSheetId="0" hidden="1">'10квФ'!$A$48:$T$261</definedName>
    <definedName name="Z_5D48D966_D569_49BE_B8D5_CFFF304C931B_.wvu.FilterData" localSheetId="0" hidden="1">'10квФ'!$A$48:$T$261</definedName>
    <definedName name="Z_5D68B30A_F5AE_47A2_98B4_A896BFA1BCD4_.wvu.FilterData" localSheetId="0" hidden="1">'10квФ'!$A$48:$T$261</definedName>
    <definedName name="Z_5EADC1CF_ED63_4C90_B528_B134FE0A2319_.wvu.FilterData" localSheetId="0" hidden="1">'10квФ'!$A$48:$T$261</definedName>
    <definedName name="Z_5F2A370E_836A_4992_942B_22CE95057883_.wvu.FilterData" localSheetId="0" hidden="1">'10квФ'!$A$48:$T$255</definedName>
    <definedName name="Z_5F39CD15_C553_4CF0_940C_0295EF87970E_.wvu.FilterData" localSheetId="0" hidden="1">'10квФ'!$A$48:$T$261</definedName>
    <definedName name="Z_61510D42_B063_4ADF_A949_818D1528B5E0_.wvu.FilterData" localSheetId="0" hidden="1">'10квФ'!$A$48:$T$261</definedName>
    <definedName name="Z_638697C3_FF78_4B65_B9E8_EA2C7C52D3B4_.wvu.FilterData" localSheetId="0" hidden="1">'10квФ'!$A$48:$T$255</definedName>
    <definedName name="Z_638697C3_FF78_4B65_B9E8_EA2C7C52D3B4_.wvu.PrintArea" localSheetId="0" hidden="1">'10квФ'!$A$1:$T$48</definedName>
    <definedName name="Z_638697C3_FF78_4B65_B9E8_EA2C7C52D3B4_.wvu.PrintTitles" localSheetId="0" hidden="1">'10квФ'!$21:$24</definedName>
    <definedName name="Z_64B0B66B_451D_42B4_98F5_90F4F6D43185_.wvu.FilterData" localSheetId="0" hidden="1">'10квФ'!$A$48:$T$261</definedName>
    <definedName name="Z_68608AB4_99AC_4E4C_A27D_0DD29BE6EC94_.wvu.FilterData" localSheetId="0" hidden="1">'10квФ'!$A$48:$T$261</definedName>
    <definedName name="Z_68608AB4_99AC_4E4C_A27D_0DD29BE6EC94_.wvu.PrintArea" localSheetId="0" hidden="1">'10квФ'!$A$1:$T$261</definedName>
    <definedName name="Z_68608AB4_99AC_4E4C_A27D_0DD29BE6EC94_.wvu.PrintTitles" localSheetId="0" hidden="1">'10квФ'!$A:$B,'10квФ'!$21:$24</definedName>
    <definedName name="Z_69F84AEB_D434_4826_9031_E2FE77609955_.wvu.FilterData" localSheetId="0" hidden="1">'10квФ'!$A$24:$AE$255</definedName>
    <definedName name="Z_702FE522_82F0_49A6_943F_84353B6A3E15_.wvu.FilterData" localSheetId="0" hidden="1">'10квФ'!$A$48:$T$255</definedName>
    <definedName name="Z_74CDDA0B_6EA5_45C3_8536_928670DB09CC_.wvu.FilterData" localSheetId="0" hidden="1">'10квФ'!$A$48:$T$261</definedName>
    <definedName name="Z_74CE0FEA_305F_4C35_BF60_A17DA60785C5_.wvu.FilterData" localSheetId="0" hidden="1">'10квФ'!$A$48:$T$261</definedName>
    <definedName name="Z_74CE0FEA_305F_4C35_BF60_A17DA60785C5_.wvu.PrintArea" localSheetId="0" hidden="1">'10квФ'!$A$1:$T$263</definedName>
    <definedName name="Z_766CD927_FE78_456E_A583_90276AFECC53_.wvu.FilterData" localSheetId="0" hidden="1">'10квФ'!$A$24:$Z$255</definedName>
    <definedName name="Z_780ADA64_387F_4F1E_ACF3_1D1791DBD82F_.wvu.FilterData" localSheetId="0" hidden="1">'10квФ'!$A$24:$Z$255</definedName>
    <definedName name="Z_7A5C0ADA_811C_434A_9B3E_CBAB5F597987_.wvu.FilterData" localSheetId="0" hidden="1">'10квФ'!$A$21:$T$265</definedName>
    <definedName name="Z_7A600714_71D6_47BA_A813_775E7C7D2FBC_.wvu.FilterData" localSheetId="0" hidden="1">'10квФ'!$A$48:$T$255</definedName>
    <definedName name="Z_7AF98FE0_D761_4DCC_843E_01D5FF3D89E1_.wvu.FilterData" localSheetId="0" hidden="1">'10квФ'!$A$48:$T$255</definedName>
    <definedName name="Z_7B6172AB_6785_4B57_AFC7_0975F3FF31AB_.wvu.FilterData" localSheetId="0" hidden="1">'10квФ'!$A$24:$T$24</definedName>
    <definedName name="Z_7DEB5728_2FB9_407E_AD51_935C096482A6_.wvu.FilterData" localSheetId="0" hidden="1">'10квФ'!$A$24:$V$255</definedName>
    <definedName name="Z_7DEB5728_2FB9_407E_AD51_935C096482A6_.wvu.PrintArea" localSheetId="0" hidden="1">'10квФ'!$A$1:$T$48</definedName>
    <definedName name="Z_7DEB5728_2FB9_407E_AD51_935C096482A6_.wvu.PrintTitles" localSheetId="0" hidden="1">'10квФ'!$21:$24</definedName>
    <definedName name="Z_7E305599_5569_4C72_8EEF_755C87DD4A78_.wvu.FilterData" localSheetId="0" hidden="1">'10квФ'!$A$48:$T$261</definedName>
    <definedName name="Z_802102DC_FBE0_4A84_A4E5_B623C4572B73_.wvu.FilterData" localSheetId="0" hidden="1">'10квФ'!$A$24:$W$255</definedName>
    <definedName name="Z_802102DC_FBE0_4A84_A4E5_B623C4572B73_.wvu.PrintArea" localSheetId="0" hidden="1">'10квФ'!$A$1:$T$48</definedName>
    <definedName name="Z_802102DC_FBE0_4A84_A4E5_B623C4572B73_.wvu.PrintTitles" localSheetId="0" hidden="1">'10квФ'!$21:$24</definedName>
    <definedName name="Z_8057ED42_2C94_46D3_B926_5EFD6F7A79E4_.wvu.FilterData" localSheetId="0" hidden="1">'10квФ'!$A$48:$T$266</definedName>
    <definedName name="Z_82FE6FC8_CA67_4A4B_AF05_E7C978721CCD_.wvu.FilterData" localSheetId="0" hidden="1">'10квФ'!$A$48:$T$255</definedName>
    <definedName name="Z_84321A1D_5D30_4E68_AC39_2B3966EB8B19_.wvu.FilterData" localSheetId="0" hidden="1">'10квФ'!$A$48:$T$261</definedName>
    <definedName name="Z_8562E1EA_A7A6_4ECB_965F_7FEF3C69B7FB_.wvu.FilterData" localSheetId="0" hidden="1">'10квФ'!$A$48:$T$261</definedName>
    <definedName name="Z_8609CDA3_AB64_4E40_9F81_97675513AB4D_.wvu.FilterData" localSheetId="0" hidden="1">'10квФ'!$A$48:$T$261</definedName>
    <definedName name="Z_86ABB103_B007_4CE7_BE9F_F4EED57FA42A_.wvu.FilterData" localSheetId="0" hidden="1">'10квФ'!$A$24:$Z$255</definedName>
    <definedName name="Z_86ABB103_B007_4CE7_BE9F_F4EED57FA42A_.wvu.PrintArea" localSheetId="0" hidden="1">'10квФ'!$A$1:$T$48</definedName>
    <definedName name="Z_86ABB103_B007_4CE7_BE9F_F4EED57FA42A_.wvu.PrintTitles" localSheetId="0" hidden="1">'10квФ'!$21:$24</definedName>
    <definedName name="Z_880704C7_F409_41C4_8E00_6A41EAC6D809_.wvu.FilterData" localSheetId="0" hidden="1">'10квФ'!$A$48:$T$255</definedName>
    <definedName name="Z_8C96D9DD_5E01_4B30_95B0_086CFC2C6C55_.wvu.FilterData" localSheetId="0" hidden="1">'10квФ'!$A$48:$T$261</definedName>
    <definedName name="Z_8CF66D4F_C382_40A9_9E2A_969FC78174FB_.wvu.FilterData" localSheetId="0" hidden="1">'10квФ'!$A$48:$T$261</definedName>
    <definedName name="Z_8F1D26EC_2A17_448C_B03E_3E3FACB015C6_.wvu.FilterData" localSheetId="0" hidden="1">'10квФ'!$A$24:$V$255</definedName>
    <definedName name="Z_8F1D26EC_2A17_448C_B03E_3E3FACB015C6_.wvu.PrintArea" localSheetId="0" hidden="1">'10квФ'!$A$1:$T$48</definedName>
    <definedName name="Z_8F1D26EC_2A17_448C_B03E_3E3FACB015C6_.wvu.PrintTitles" localSheetId="0" hidden="1">'10квФ'!$21:$24</definedName>
    <definedName name="Z_8F60B858_F6CB_493A_8F80_44A2D25571BD_.wvu.FilterData" localSheetId="0" hidden="1">'10квФ'!$A$21:$T$265</definedName>
    <definedName name="Z_90F446D3_8F17_4085_80BE_278C9FB5921D_.wvu.FilterData" localSheetId="0" hidden="1">'10квФ'!$A$48:$T$261</definedName>
    <definedName name="Z_91286600_34AB_40CD_9DFB_63954696C4F7_.wvu.FilterData" localSheetId="0" hidden="1">'10квФ'!$A$24:$Z$255</definedName>
    <definedName name="Z_91515713_F106_4382_8189_86D702C61567_.wvu.Cols" localSheetId="0" hidden="1">'10квФ'!#REF!</definedName>
    <definedName name="Z_91515713_F106_4382_8189_86D702C61567_.wvu.FilterData" localSheetId="0" hidden="1">'10квФ'!$A$48:$T$261</definedName>
    <definedName name="Z_91515713_F106_4382_8189_86D702C61567_.wvu.PrintArea" localSheetId="0" hidden="1">'10квФ'!$A$1:$T$48</definedName>
    <definedName name="Z_91515713_F106_4382_8189_86D702C61567_.wvu.PrintTitles" localSheetId="0" hidden="1">'10квФ'!$21:$24</definedName>
    <definedName name="Z_9196E627_69A3_4CCA_B921_EB1B8553BF72_.wvu.FilterData" localSheetId="0" hidden="1">'10квФ'!$A$48:$T$259</definedName>
    <definedName name="Z_91B3C248_D769_4FF3_ADD2_66FB1E146DB1_.wvu.FilterData" localSheetId="0" hidden="1">'10квФ'!$A$48:$T$261</definedName>
    <definedName name="Z_91C6F324_F361_4A8F_B9C3_6FF2051955FB_.wvu.FilterData" localSheetId="0" hidden="1">'10квФ'!$A$48:$T$261</definedName>
    <definedName name="Z_92A9B708_7856_444B_B4D2_F25F43E6C0C3_.wvu.FilterData" localSheetId="0" hidden="1">'10квФ'!$A$48:$T$255</definedName>
    <definedName name="Z_96D66BBF_87D4_466D_B500_423361C5C709_.wvu.FilterData" localSheetId="0" hidden="1">'10квФ'!$A$48:$T$255</definedName>
    <definedName name="Z_97A96CCC_FE99_437D_B8D6_12A96FD7E5E0_.wvu.FilterData" localSheetId="0" hidden="1">'10квФ'!$A$24:$Z$255</definedName>
    <definedName name="Z_992A4BBD_9184_4F17_9E7C_14886515C900_.wvu.FilterData" localSheetId="0" hidden="1">'10квФ'!$A$48:$T$261</definedName>
    <definedName name="Z_9EB4C06B_C4E3_4FC8_B82B_63B953E6624A_.wvu.FilterData" localSheetId="0" hidden="1">'10квФ'!$A$48:$T$255</definedName>
    <definedName name="Z_9F5406DC_89AB_4D73_8A15_7589A4B6E17E_.wvu.FilterData" localSheetId="0" hidden="1">'10квФ'!$A$48:$T$261</definedName>
    <definedName name="Z_A0CC8554_66A6_49FF_911C_B8E862557F96_.wvu.FilterData" localSheetId="0" hidden="1">'10квФ'!$A$24:$T$255</definedName>
    <definedName name="Z_A132F0A7_D9B6_4BF3_83AB_B244BEA6BB51_.wvu.FilterData" localSheetId="0" hidden="1">'10квФ'!$A$48:$T$261</definedName>
    <definedName name="Z_A15C0F21_5131_41E0_AFE4_42812F6B0841_.wvu.FilterData" localSheetId="0" hidden="1">'10квФ'!$A$48:$T$255</definedName>
    <definedName name="Z_A15C0F21_5131_41E0_AFE4_42812F6B0841_.wvu.PrintArea" localSheetId="0" hidden="1">'10квФ'!$A$1:$T$48</definedName>
    <definedName name="Z_A15C0F21_5131_41E0_AFE4_42812F6B0841_.wvu.PrintTitles" localSheetId="0" hidden="1">'10квФ'!$21:$24</definedName>
    <definedName name="Z_A26238BE_7791_46AE_8DC7_FDB913DC2957_.wvu.FilterData" localSheetId="0" hidden="1">'10квФ'!$A$24:$Z$255</definedName>
    <definedName name="Z_A26238BE_7791_46AE_8DC7_FDB913DC2957_.wvu.PrintArea" localSheetId="0" hidden="1">'10квФ'!$A$1:$T$48</definedName>
    <definedName name="Z_A26238BE_7791_46AE_8DC7_FDB913DC2957_.wvu.PrintTitles" localSheetId="0" hidden="1">'10квФ'!$21:$24</definedName>
    <definedName name="Z_A36DA4C0_9581_4E59_95FC_3E8FC0901F8C_.wvu.FilterData" localSheetId="0" hidden="1">'10квФ'!$A$48:$T$255</definedName>
    <definedName name="Z_A6016254_B165_4134_8764_5CABD680509E_.wvu.FilterData" localSheetId="0" hidden="1">'10квФ'!$A$24:$Z$255</definedName>
    <definedName name="Z_A774B78E_3A44_4F81_9555_CC8B5259AC48_.wvu.FilterData" localSheetId="0" hidden="1">'10квФ'!#REF!</definedName>
    <definedName name="Z_A7B62BF9_ABB7_4338_A6D7_571B5A7A9746_.wvu.FilterData" localSheetId="0" hidden="1">'10квФ'!$A$48:$T$261</definedName>
    <definedName name="Z_A9216DE1_6650_4651_9830_13DDA1C2CD91_.wvu.FilterData" localSheetId="0" hidden="1">'10квФ'!$A$48:$T$255</definedName>
    <definedName name="Z_AB8D6E5A_B563_4E6A_A417_E8622BA78E0B_.wvu.FilterData" localSheetId="0" hidden="1">'10квФ'!$A$48:$T$259</definedName>
    <definedName name="Z_AFBDF438_B40A_4684_94F8_56FA1356ADC3_.wvu.FilterData" localSheetId="0" hidden="1">'10квФ'!$A$48:$T$255</definedName>
    <definedName name="Z_B055BBF1_1392_4F34_8C3F_70B08B3A67E7_.wvu.FilterData" localSheetId="0" hidden="1">'10квФ'!$A$24:$Z$255</definedName>
    <definedName name="Z_B5BE75AE_9D7A_4463_90B4_A4B1B19172CB_.wvu.FilterData" localSheetId="0" hidden="1">'10квФ'!$A$48:$T$261</definedName>
    <definedName name="Z_B7343056_A75A_4C54_8731_E17F57DE7967_.wvu.FilterData" localSheetId="0" hidden="1">'10квФ'!$A$48:$T$255</definedName>
    <definedName name="Z_B74C834F_88DE_4FBD_9E60_56D6F61CCB0C_.wvu.FilterData" localSheetId="0" hidden="1">'10квФ'!$A$48:$T$261</definedName>
    <definedName name="Z_B81CE5DD_59C7_4219_9F64_9F23059D6732_.wvu.FilterData" localSheetId="0" hidden="1">'10квФ'!$A$24:$Z$255</definedName>
    <definedName name="Z_B81CE5DD_59C7_4219_9F64_9F23059D6732_.wvu.PrintArea" localSheetId="0" hidden="1">'10квФ'!$A$1:$T$48</definedName>
    <definedName name="Z_B81CE5DD_59C7_4219_9F64_9F23059D6732_.wvu.PrintTitles" localSheetId="0" hidden="1">'10квФ'!$21:$24</definedName>
    <definedName name="Z_B84EC98E_84AB_4AF0_98C3_5A65C514C6C5_.wvu.FilterData" localSheetId="0" hidden="1">'10квФ'!$A$48:$T$261</definedName>
    <definedName name="Z_B8C11432_7879_4F6B_96D4_6AB50672E558_.wvu.FilterData" localSheetId="0" hidden="1">'10квФ'!$A$48:$T$259</definedName>
    <definedName name="Z_BBF0EF1B_DBD8_4492_9CF8_F958D341F225_.wvu.FilterData" localSheetId="0" hidden="1">'10квФ'!$A$48:$T$261</definedName>
    <definedName name="Z_BE151334_7720_47A8_B744_1F1F36FD5527_.wvu.FilterData" localSheetId="0" hidden="1">'10квФ'!$A$48:$T$261</definedName>
    <definedName name="Z_BFFE2A37_2C1B_436E_B89F_7510F15CEFB6_.wvu.FilterData" localSheetId="0" hidden="1">'10квФ'!$A$48:$T$255</definedName>
    <definedName name="Z_C4035866_E753_4E74_BD98_B610EDCCE194_.wvu.FilterData" localSheetId="0" hidden="1">'10квФ'!$A$24:$Z$255</definedName>
    <definedName name="Z_C4035866_E753_4E74_BD98_B610EDCCE194_.wvu.PrintArea" localSheetId="0" hidden="1">'10квФ'!$A$1:$T$48</definedName>
    <definedName name="Z_C4035866_E753_4E74_BD98_B610EDCCE194_.wvu.PrintTitles" localSheetId="0" hidden="1">'10квФ'!$21:$24</definedName>
    <definedName name="Z_C4127FE5_12E8_464C_B290_602AD096A853_.wvu.FilterData" localSheetId="0" hidden="1">'10квФ'!$A$48:$T$255</definedName>
    <definedName name="Z_C5EFF124_8741_4FB2_8DFD_FFFD2E175AA6_.wvu.Cols" localSheetId="0" hidden="1">'10квФ'!$F:$F</definedName>
    <definedName name="Z_C5EFF124_8741_4FB2_8DFD_FFFD2E175AA6_.wvu.FilterData" localSheetId="0" hidden="1">'10квФ'!$A$48:$T$255</definedName>
    <definedName name="Z_C676504B_35FD_4DBE_B657_AE4202CDC300_.wvu.Cols" localSheetId="0" hidden="1">'10квФ'!$M:$P</definedName>
    <definedName name="Z_C676504B_35FD_4DBE_B657_AE4202CDC300_.wvu.FilterData" localSheetId="0" hidden="1">'10квФ'!$A$48:$T$255</definedName>
    <definedName name="Z_C676504B_35FD_4DBE_B657_AE4202CDC300_.wvu.PrintArea" localSheetId="0" hidden="1">'10квФ'!$A$1:$T$48</definedName>
    <definedName name="Z_C676504B_35FD_4DBE_B657_AE4202CDC300_.wvu.PrintTitles" localSheetId="0" hidden="1">'10квФ'!$21:$24</definedName>
    <definedName name="Z_C68088A4_3EB4_46BC_B21F_0EB9395BC3B8_.wvu.FilterData" localSheetId="0" hidden="1">'10квФ'!$A$48:$T$261</definedName>
    <definedName name="Z_C784D978_84A4_4849_AEF3_4B731E7B807D_.wvu.FilterData" localSheetId="0" hidden="1">'10квФ'!$A$48:$T$261</definedName>
    <definedName name="Z_C8008826_10AC_4917_AE8D_1FAF506D7F03_.wvu.FilterData" localSheetId="0" hidden="1">'10квФ'!$A$48:$T$261</definedName>
    <definedName name="Z_C8FA6197_CC21_417A_B799_F08136F5C70B_.wvu.FilterData" localSheetId="0" hidden="1">'10квФ'!$A$24:$Z$255</definedName>
    <definedName name="Z_CA769590_FE17_45EE_B2BE_AFEDEEB57907_.wvu.FilterData" localSheetId="0" hidden="1">'10квФ'!$A$48:$T$255</definedName>
    <definedName name="Z_CB37D951_96F5_4AE8_99D2_D7A8085BE3F7_.wvu.FilterData" localSheetId="0" hidden="1">'10квФ'!$A$48:$T$261</definedName>
    <definedName name="Z_CBCE1805_078A_40E0_B01A_2A86DFDA611F_.wvu.FilterData" localSheetId="0" hidden="1">'10квФ'!$A$48:$T$259</definedName>
    <definedName name="Z_CC123666_CB75_43B7_BE8D_6AA4F2C525E2_.wvu.FilterData" localSheetId="0" hidden="1">'10квФ'!$A$48:$T$255</definedName>
    <definedName name="Z_CD2BBFCB_F678_40DB_8294_B16D7E70A3F2_.wvu.FilterData" localSheetId="0" hidden="1">'10квФ'!$A$48:$T$255</definedName>
    <definedName name="Z_D2510616_5538_4496_B8B3_EFACE99A621B_.wvu.FilterData" localSheetId="0" hidden="1">'10квФ'!$A$48:$T$261</definedName>
    <definedName name="Z_D35C68D5_4AB4_4876_B7AC_DB5808787904_.wvu.FilterData" localSheetId="0" hidden="1">'10квФ'!$A$48:$T$261</definedName>
    <definedName name="Z_D3DBB31F_2638_4B8E_8CBC_AE53EAEE53E8_.wvu.FilterData" localSheetId="0" hidden="1">'10квФ'!$A$48:$T$261</definedName>
    <definedName name="Z_DA122019_8AEE_403B_8CA9_CE2DE64BEB84_.wvu.FilterData" localSheetId="0" hidden="1">'10квФ'!$A$48:$T$255</definedName>
    <definedName name="Z_DDBF35F0_7C68_4913_9639_7E016F52C9C6_.wvu.FilterData" localSheetId="0" hidden="1">'10квФ'!$A$24:$Z$255</definedName>
    <definedName name="Z_DE9A4A19_2B5F_40D3_AC7B_9CBC28641CAC_.wvu.FilterData" localSheetId="0" hidden="1">'10квФ'!$A$48:$T$261</definedName>
    <definedName name="Z_E044C467_E737_4DD1_A683_090AEE546589_.wvu.FilterData" localSheetId="0" hidden="1">'10квФ'!$A$48:$T$261</definedName>
    <definedName name="Z_E0F715AC_EC95_4989_9B43_95240978CE30_.wvu.FilterData" localSheetId="0" hidden="1">'10квФ'!$A$48:$T$255</definedName>
    <definedName name="Z_E222F804_7F63_4CAB_BA7F_EB015BC276B9_.wvu.FilterData" localSheetId="0" hidden="1">'10квФ'!$A$48:$T$266</definedName>
    <definedName name="Z_E26A94BD_FBAC_41ED_8339_7D59AFA7B3CD_.wvu.FilterData" localSheetId="0" hidden="1">'10квФ'!$A$48:$T$255</definedName>
    <definedName name="Z_E2760D9D_711F_48FF_88BA_568697ED1953_.wvu.FilterData" localSheetId="0" hidden="1">'10квФ'!$A$48:$T$259</definedName>
    <definedName name="Z_E35C38A5_5727_4360_B062_90A9188B0F56_.wvu.FilterData" localSheetId="0" hidden="1">'10квФ'!$A$48:$T$261</definedName>
    <definedName name="Z_E6561C9A_632C_41BB_8A75_C9A4FA81ADE6_.wvu.FilterData" localSheetId="0" hidden="1">'10квФ'!$A$24:$Z$255</definedName>
    <definedName name="Z_E67E8D2C_C698_4923_AE59_CA6766696DF8_.wvu.FilterData" localSheetId="0" hidden="1">'10квФ'!$A$48:$T$255</definedName>
    <definedName name="Z_E8AB7D24_B488_4D37_9F3E_5A93A8365930_.wvu.FilterData" localSheetId="0" hidden="1">'10квФ'!$A$24:$Z$255</definedName>
    <definedName name="Z_E8F36E3D_6729_4114_942B_5226BE6574BA_.wvu.FilterData" localSheetId="0" hidden="1">'10квФ'!$A$48:$T$255</definedName>
    <definedName name="Z_E9C71993_3DA8_42BC_B3BF_66DEC161149F_.wvu.FilterData" localSheetId="0" hidden="1">'10квФ'!$A$48:$T$255</definedName>
    <definedName name="Z_EDE0ED8E_E34E_4BB0_ABEA_40847C828F8F_.wvu.FilterData" localSheetId="0" hidden="1">'10квФ'!$A$48:$T$261</definedName>
    <definedName name="Z_F1AA8E75_AC05_4FC1_B5E1_D271B0A93A4F_.wvu.FilterData" localSheetId="0" hidden="1">'10квФ'!$A$24:$Z$255</definedName>
    <definedName name="Z_F29DD04C_48E6_48FE_90D7_16D4A05BCFB2_.wvu.FilterData" localSheetId="0" hidden="1">'10квФ'!$A$24:$Z$255</definedName>
    <definedName name="Z_F29DD04C_48E6_48FE_90D7_16D4A05BCFB2_.wvu.PrintArea" localSheetId="0" hidden="1">'10квФ'!$A$1:$T$48</definedName>
    <definedName name="Z_F29DD04C_48E6_48FE_90D7_16D4A05BCFB2_.wvu.PrintTitles" localSheetId="0" hidden="1">'10квФ'!$21:$24</definedName>
    <definedName name="Z_F2ABD8EA_6DB7_43F4_9C2F_C38CCCDBB3FD_.wvu.FilterData" localSheetId="0" hidden="1">'10квФ'!$A$48:$T$261</definedName>
    <definedName name="Z_F76F23A2_F414_4A2E_84E8_865337660174_.wvu.FilterData" localSheetId="0" hidden="1">'10квФ'!$A$48:$T$261</definedName>
    <definedName name="Z_F979D6CF_076C_43BF_8A89_212D37CD2E24_.wvu.FilterData" localSheetId="0" hidden="1">'10квФ'!$A$48:$T$261</definedName>
    <definedName name="Z_F98F2E63_0546_4C4F_8D46_045300C4EEF7_.wvu.FilterData" localSheetId="0" hidden="1">'10квФ'!$A$48:$T$261</definedName>
    <definedName name="Z_FB08CD6B_30AF_4D5D_BBA2_72A2A4786C23_.wvu.FilterData" localSheetId="0" hidden="1">'10квФ'!$A$48:$T$261</definedName>
    <definedName name="Z_FF0BECDC_6018_439F_BA8A_653BFFBC84E9_.wvu.FilterData" localSheetId="0" hidden="1">'10квФ'!$A$48:$T$255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'10квФ'!$21:$24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 localSheetId="0">#REF!</definedName>
    <definedName name="Марина">#REF!</definedName>
    <definedName name="мой" localSheetId="0">#REF!</definedName>
    <definedName name="мой">#REF!</definedName>
    <definedName name="надя" localSheetId="0">#REF!</definedName>
    <definedName name="надя">#REF!</definedName>
    <definedName name="_xlnm.Print_Area" localSheetId="0">'10квФ'!$A$1:$T$48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 localSheetId="0">#REF!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50" i="1" l="1"/>
  <c r="R250" i="1"/>
  <c r="V249" i="1"/>
  <c r="S249" i="1"/>
  <c r="R249" i="1"/>
  <c r="Q249" i="1"/>
  <c r="H249" i="1"/>
  <c r="V248" i="1"/>
  <c r="S248" i="1"/>
  <c r="R248" i="1"/>
  <c r="H248" i="1"/>
  <c r="V247" i="1"/>
  <c r="S247" i="1"/>
  <c r="R247" i="1"/>
  <c r="Q247" i="1"/>
  <c r="H247" i="1"/>
  <c r="V246" i="1"/>
  <c r="S246" i="1"/>
  <c r="R246" i="1"/>
  <c r="H246" i="1"/>
  <c r="Q246" i="1" s="1"/>
  <c r="P245" i="1"/>
  <c r="O245" i="1"/>
  <c r="N245" i="1"/>
  <c r="M245" i="1"/>
  <c r="M223" i="1" s="1"/>
  <c r="M41" i="1" s="1"/>
  <c r="L245" i="1"/>
  <c r="K245" i="1"/>
  <c r="J245" i="1"/>
  <c r="I245" i="1"/>
  <c r="I223" i="1" s="1"/>
  <c r="I41" i="1" s="1"/>
  <c r="G245" i="1"/>
  <c r="S245" i="1" s="1"/>
  <c r="F245" i="1"/>
  <c r="E245" i="1"/>
  <c r="E223" i="1" s="1"/>
  <c r="E41" i="1" s="1"/>
  <c r="D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P223" i="1"/>
  <c r="P41" i="1" s="1"/>
  <c r="O223" i="1"/>
  <c r="L223" i="1"/>
  <c r="L41" i="1" s="1"/>
  <c r="K223" i="1"/>
  <c r="G223" i="1"/>
  <c r="S223" i="1" s="1"/>
  <c r="D223" i="1"/>
  <c r="D41" i="1" s="1"/>
  <c r="S222" i="1"/>
  <c r="R222" i="1"/>
  <c r="S221" i="1"/>
  <c r="R221" i="1"/>
  <c r="S220" i="1"/>
  <c r="R220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3" i="1"/>
  <c r="R193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V183" i="1"/>
  <c r="S183" i="1"/>
  <c r="R183" i="1"/>
  <c r="Q183" i="1"/>
  <c r="H183" i="1"/>
  <c r="V182" i="1"/>
  <c r="S182" i="1"/>
  <c r="R182" i="1"/>
  <c r="H182" i="1"/>
  <c r="Q182" i="1" s="1"/>
  <c r="V181" i="1"/>
  <c r="S181" i="1"/>
  <c r="R181" i="1"/>
  <c r="Q181" i="1"/>
  <c r="H181" i="1"/>
  <c r="V180" i="1"/>
  <c r="S180" i="1"/>
  <c r="R180" i="1"/>
  <c r="H180" i="1"/>
  <c r="Q180" i="1" s="1"/>
  <c r="V179" i="1"/>
  <c r="S179" i="1"/>
  <c r="R179" i="1"/>
  <c r="Q179" i="1"/>
  <c r="H179" i="1"/>
  <c r="V178" i="1"/>
  <c r="S178" i="1"/>
  <c r="R178" i="1"/>
  <c r="H178" i="1"/>
  <c r="Q178" i="1" s="1"/>
  <c r="V177" i="1"/>
  <c r="S177" i="1"/>
  <c r="R177" i="1"/>
  <c r="Q177" i="1"/>
  <c r="H177" i="1"/>
  <c r="V176" i="1"/>
  <c r="S176" i="1"/>
  <c r="R176" i="1"/>
  <c r="H176" i="1"/>
  <c r="Q176" i="1" s="1"/>
  <c r="V175" i="1"/>
  <c r="S175" i="1"/>
  <c r="R175" i="1"/>
  <c r="Q175" i="1"/>
  <c r="H175" i="1"/>
  <c r="V174" i="1"/>
  <c r="S174" i="1"/>
  <c r="R174" i="1"/>
  <c r="H174" i="1"/>
  <c r="Q174" i="1" s="1"/>
  <c r="V173" i="1"/>
  <c r="S173" i="1"/>
  <c r="R173" i="1"/>
  <c r="Q173" i="1"/>
  <c r="H173" i="1"/>
  <c r="V172" i="1"/>
  <c r="S172" i="1"/>
  <c r="R172" i="1"/>
  <c r="H172" i="1"/>
  <c r="Q172" i="1" s="1"/>
  <c r="V171" i="1"/>
  <c r="S171" i="1"/>
  <c r="R171" i="1"/>
  <c r="Q171" i="1"/>
  <c r="H171" i="1"/>
  <c r="V170" i="1"/>
  <c r="S170" i="1"/>
  <c r="R170" i="1"/>
  <c r="H170" i="1"/>
  <c r="Q170" i="1" s="1"/>
  <c r="V169" i="1"/>
  <c r="S169" i="1"/>
  <c r="R169" i="1"/>
  <c r="Q169" i="1"/>
  <c r="H169" i="1"/>
  <c r="V168" i="1"/>
  <c r="S168" i="1"/>
  <c r="R168" i="1"/>
  <c r="H168" i="1"/>
  <c r="Q168" i="1" s="1"/>
  <c r="V167" i="1"/>
  <c r="S167" i="1"/>
  <c r="R167" i="1"/>
  <c r="Q167" i="1"/>
  <c r="H167" i="1"/>
  <c r="V166" i="1"/>
  <c r="S166" i="1"/>
  <c r="R166" i="1"/>
  <c r="H166" i="1"/>
  <c r="Q166" i="1" s="1"/>
  <c r="V165" i="1"/>
  <c r="S165" i="1"/>
  <c r="R165" i="1"/>
  <c r="Q165" i="1"/>
  <c r="H165" i="1"/>
  <c r="V164" i="1"/>
  <c r="S164" i="1"/>
  <c r="R164" i="1"/>
  <c r="H164" i="1"/>
  <c r="Q164" i="1" s="1"/>
  <c r="V163" i="1"/>
  <c r="S163" i="1"/>
  <c r="R163" i="1"/>
  <c r="Q163" i="1"/>
  <c r="H163" i="1"/>
  <c r="V162" i="1"/>
  <c r="S162" i="1"/>
  <c r="R162" i="1"/>
  <c r="H162" i="1"/>
  <c r="Q162" i="1" s="1"/>
  <c r="V161" i="1"/>
  <c r="S161" i="1"/>
  <c r="R161" i="1"/>
  <c r="Q161" i="1"/>
  <c r="H161" i="1"/>
  <c r="V160" i="1"/>
  <c r="S160" i="1"/>
  <c r="R160" i="1"/>
  <c r="H160" i="1"/>
  <c r="Q160" i="1" s="1"/>
  <c r="V159" i="1"/>
  <c r="S159" i="1"/>
  <c r="R159" i="1"/>
  <c r="Q159" i="1"/>
  <c r="H159" i="1"/>
  <c r="V158" i="1"/>
  <c r="S158" i="1"/>
  <c r="R158" i="1"/>
  <c r="H158" i="1"/>
  <c r="Q158" i="1" s="1"/>
  <c r="V157" i="1"/>
  <c r="S157" i="1"/>
  <c r="R157" i="1"/>
  <c r="Q157" i="1"/>
  <c r="H157" i="1"/>
  <c r="V156" i="1"/>
  <c r="S156" i="1"/>
  <c r="R156" i="1"/>
  <c r="H156" i="1"/>
  <c r="Q156" i="1" s="1"/>
  <c r="V155" i="1"/>
  <c r="S155" i="1"/>
  <c r="R155" i="1"/>
  <c r="Q155" i="1"/>
  <c r="H155" i="1"/>
  <c r="V154" i="1"/>
  <c r="S154" i="1"/>
  <c r="R154" i="1"/>
  <c r="H154" i="1"/>
  <c r="Q154" i="1" s="1"/>
  <c r="V153" i="1"/>
  <c r="S153" i="1"/>
  <c r="R153" i="1"/>
  <c r="Q153" i="1"/>
  <c r="H153" i="1"/>
  <c r="V152" i="1"/>
  <c r="S152" i="1"/>
  <c r="R152" i="1"/>
  <c r="H152" i="1"/>
  <c r="Q152" i="1" s="1"/>
  <c r="V151" i="1"/>
  <c r="S151" i="1"/>
  <c r="R151" i="1"/>
  <c r="Q151" i="1"/>
  <c r="H151" i="1"/>
  <c r="V150" i="1"/>
  <c r="S150" i="1"/>
  <c r="R150" i="1"/>
  <c r="H150" i="1"/>
  <c r="Q150" i="1" s="1"/>
  <c r="V149" i="1"/>
  <c r="S149" i="1"/>
  <c r="R149" i="1"/>
  <c r="Q149" i="1"/>
  <c r="H149" i="1"/>
  <c r="V148" i="1"/>
  <c r="S148" i="1"/>
  <c r="R148" i="1"/>
  <c r="H148" i="1"/>
  <c r="Q148" i="1" s="1"/>
  <c r="V147" i="1"/>
  <c r="S147" i="1"/>
  <c r="R147" i="1"/>
  <c r="Q147" i="1"/>
  <c r="H147" i="1"/>
  <c r="V146" i="1"/>
  <c r="S146" i="1"/>
  <c r="R146" i="1"/>
  <c r="H146" i="1"/>
  <c r="Q146" i="1" s="1"/>
  <c r="V145" i="1"/>
  <c r="S145" i="1"/>
  <c r="R145" i="1"/>
  <c r="Q145" i="1"/>
  <c r="H145" i="1"/>
  <c r="V144" i="1"/>
  <c r="S144" i="1"/>
  <c r="R144" i="1"/>
  <c r="H144" i="1"/>
  <c r="Q144" i="1" s="1"/>
  <c r="V143" i="1"/>
  <c r="S143" i="1"/>
  <c r="R143" i="1"/>
  <c r="Q143" i="1"/>
  <c r="H143" i="1"/>
  <c r="V142" i="1"/>
  <c r="S142" i="1"/>
  <c r="R142" i="1"/>
  <c r="H142" i="1"/>
  <c r="Q142" i="1" s="1"/>
  <c r="V141" i="1"/>
  <c r="S141" i="1"/>
  <c r="R141" i="1"/>
  <c r="Q141" i="1"/>
  <c r="H141" i="1"/>
  <c r="V140" i="1"/>
  <c r="S140" i="1"/>
  <c r="R140" i="1"/>
  <c r="H140" i="1"/>
  <c r="Q140" i="1" s="1"/>
  <c r="V139" i="1"/>
  <c r="S139" i="1"/>
  <c r="R139" i="1"/>
  <c r="Q139" i="1"/>
  <c r="H139" i="1"/>
  <c r="V138" i="1"/>
  <c r="S138" i="1"/>
  <c r="R138" i="1"/>
  <c r="H138" i="1"/>
  <c r="Q138" i="1" s="1"/>
  <c r="V137" i="1"/>
  <c r="S137" i="1"/>
  <c r="R137" i="1"/>
  <c r="Q137" i="1"/>
  <c r="H137" i="1"/>
  <c r="V136" i="1"/>
  <c r="S136" i="1"/>
  <c r="R136" i="1"/>
  <c r="H136" i="1"/>
  <c r="Q136" i="1" s="1"/>
  <c r="V135" i="1"/>
  <c r="S135" i="1"/>
  <c r="R135" i="1"/>
  <c r="Q135" i="1"/>
  <c r="H135" i="1"/>
  <c r="V134" i="1"/>
  <c r="S134" i="1"/>
  <c r="R134" i="1"/>
  <c r="H134" i="1"/>
  <c r="Q134" i="1" s="1"/>
  <c r="V133" i="1"/>
  <c r="S133" i="1"/>
  <c r="R133" i="1"/>
  <c r="Q133" i="1"/>
  <c r="H133" i="1"/>
  <c r="V132" i="1"/>
  <c r="S132" i="1"/>
  <c r="R132" i="1"/>
  <c r="H132" i="1"/>
  <c r="Q132" i="1" s="1"/>
  <c r="V131" i="1"/>
  <c r="S131" i="1"/>
  <c r="R131" i="1"/>
  <c r="Q131" i="1"/>
  <c r="H131" i="1"/>
  <c r="V130" i="1"/>
  <c r="S130" i="1"/>
  <c r="R130" i="1"/>
  <c r="H130" i="1"/>
  <c r="Q130" i="1" s="1"/>
  <c r="V129" i="1"/>
  <c r="S129" i="1"/>
  <c r="R129" i="1"/>
  <c r="Q129" i="1"/>
  <c r="H129" i="1"/>
  <c r="V128" i="1"/>
  <c r="S128" i="1"/>
  <c r="R128" i="1"/>
  <c r="H128" i="1"/>
  <c r="Q128" i="1" s="1"/>
  <c r="V127" i="1"/>
  <c r="S127" i="1"/>
  <c r="R127" i="1"/>
  <c r="Q127" i="1"/>
  <c r="H127" i="1"/>
  <c r="V126" i="1"/>
  <c r="S126" i="1"/>
  <c r="R126" i="1"/>
  <c r="H126" i="1"/>
  <c r="Q126" i="1" s="1"/>
  <c r="V125" i="1"/>
  <c r="S125" i="1"/>
  <c r="R125" i="1"/>
  <c r="Q125" i="1"/>
  <c r="H125" i="1"/>
  <c r="V124" i="1"/>
  <c r="S124" i="1"/>
  <c r="R124" i="1"/>
  <c r="H124" i="1"/>
  <c r="Q124" i="1" s="1"/>
  <c r="V123" i="1"/>
  <c r="S123" i="1"/>
  <c r="R123" i="1"/>
  <c r="Q123" i="1"/>
  <c r="H123" i="1"/>
  <c r="V122" i="1"/>
  <c r="S122" i="1"/>
  <c r="R122" i="1"/>
  <c r="H122" i="1"/>
  <c r="Q122" i="1" s="1"/>
  <c r="V121" i="1"/>
  <c r="S121" i="1"/>
  <c r="R121" i="1"/>
  <c r="Q121" i="1"/>
  <c r="H121" i="1"/>
  <c r="V120" i="1"/>
  <c r="S120" i="1"/>
  <c r="R120" i="1"/>
  <c r="H120" i="1"/>
  <c r="Q120" i="1" s="1"/>
  <c r="V119" i="1"/>
  <c r="S119" i="1"/>
  <c r="R119" i="1"/>
  <c r="Q119" i="1"/>
  <c r="H119" i="1"/>
  <c r="V118" i="1"/>
  <c r="S118" i="1"/>
  <c r="R118" i="1"/>
  <c r="H118" i="1"/>
  <c r="Q118" i="1" s="1"/>
  <c r="V117" i="1"/>
  <c r="S117" i="1"/>
  <c r="R117" i="1"/>
  <c r="Q117" i="1"/>
  <c r="H117" i="1"/>
  <c r="V116" i="1"/>
  <c r="S116" i="1"/>
  <c r="R116" i="1"/>
  <c r="H116" i="1"/>
  <c r="Q116" i="1" s="1"/>
  <c r="V115" i="1"/>
  <c r="S115" i="1"/>
  <c r="P115" i="1"/>
  <c r="O115" i="1"/>
  <c r="O32" i="1" s="1"/>
  <c r="N115" i="1"/>
  <c r="M115" i="1"/>
  <c r="L115" i="1"/>
  <c r="K115" i="1"/>
  <c r="K32" i="1" s="1"/>
  <c r="J115" i="1"/>
  <c r="I115" i="1"/>
  <c r="G115" i="1"/>
  <c r="F115" i="1"/>
  <c r="E115" i="1"/>
  <c r="D115" i="1"/>
  <c r="V114" i="1"/>
  <c r="S114" i="1"/>
  <c r="R114" i="1"/>
  <c r="V113" i="1"/>
  <c r="S113" i="1"/>
  <c r="R113" i="1"/>
  <c r="Q113" i="1"/>
  <c r="H113" i="1"/>
  <c r="V112" i="1"/>
  <c r="R112" i="1"/>
  <c r="S112" i="1" s="1"/>
  <c r="H112" i="1"/>
  <c r="Q112" i="1" s="1"/>
  <c r="V111" i="1"/>
  <c r="S111" i="1"/>
  <c r="R111" i="1"/>
  <c r="Q111" i="1"/>
  <c r="H111" i="1"/>
  <c r="V110" i="1"/>
  <c r="R110" i="1"/>
  <c r="S110" i="1" s="1"/>
  <c r="H110" i="1"/>
  <c r="Q110" i="1" s="1"/>
  <c r="V109" i="1"/>
  <c r="S109" i="1"/>
  <c r="R109" i="1"/>
  <c r="Q109" i="1"/>
  <c r="H109" i="1"/>
  <c r="V108" i="1"/>
  <c r="R108" i="1"/>
  <c r="S108" i="1" s="1"/>
  <c r="H108" i="1"/>
  <c r="Q108" i="1" s="1"/>
  <c r="V107" i="1"/>
  <c r="S107" i="1"/>
  <c r="R107" i="1"/>
  <c r="Q107" i="1"/>
  <c r="H107" i="1"/>
  <c r="V106" i="1"/>
  <c r="R106" i="1"/>
  <c r="S106" i="1" s="1"/>
  <c r="H106" i="1"/>
  <c r="Q106" i="1" s="1"/>
  <c r="V105" i="1"/>
  <c r="S105" i="1"/>
  <c r="R105" i="1"/>
  <c r="Q105" i="1"/>
  <c r="H105" i="1"/>
  <c r="V104" i="1"/>
  <c r="R104" i="1"/>
  <c r="S104" i="1" s="1"/>
  <c r="H104" i="1"/>
  <c r="Q104" i="1" s="1"/>
  <c r="V103" i="1"/>
  <c r="S103" i="1"/>
  <c r="R103" i="1"/>
  <c r="Q103" i="1"/>
  <c r="H103" i="1"/>
  <c r="V102" i="1"/>
  <c r="R102" i="1"/>
  <c r="S102" i="1" s="1"/>
  <c r="H102" i="1"/>
  <c r="Q102" i="1" s="1"/>
  <c r="V101" i="1"/>
  <c r="S101" i="1"/>
  <c r="R101" i="1"/>
  <c r="Q101" i="1"/>
  <c r="H101" i="1"/>
  <c r="V100" i="1"/>
  <c r="R100" i="1"/>
  <c r="S100" i="1" s="1"/>
  <c r="H100" i="1"/>
  <c r="V99" i="1"/>
  <c r="S99" i="1"/>
  <c r="R99" i="1"/>
  <c r="Q99" i="1"/>
  <c r="H99" i="1"/>
  <c r="V98" i="1"/>
  <c r="S98" i="1"/>
  <c r="R98" i="1"/>
  <c r="H98" i="1"/>
  <c r="Q98" i="1" s="1"/>
  <c r="V97" i="1"/>
  <c r="P97" i="1"/>
  <c r="O97" i="1"/>
  <c r="O30" i="1" s="1"/>
  <c r="O26" i="1" s="1"/>
  <c r="O25" i="1" s="1"/>
  <c r="N97" i="1"/>
  <c r="M97" i="1"/>
  <c r="L97" i="1"/>
  <c r="K97" i="1"/>
  <c r="J97" i="1"/>
  <c r="I97" i="1"/>
  <c r="G97" i="1"/>
  <c r="F97" i="1"/>
  <c r="E97" i="1"/>
  <c r="D97" i="1"/>
  <c r="V96" i="1"/>
  <c r="S96" i="1"/>
  <c r="R96" i="1"/>
  <c r="V95" i="1"/>
  <c r="S95" i="1"/>
  <c r="R95" i="1"/>
  <c r="V94" i="1"/>
  <c r="Q94" i="1"/>
  <c r="P94" i="1"/>
  <c r="O94" i="1"/>
  <c r="N94" i="1"/>
  <c r="N29" i="1" s="1"/>
  <c r="M94" i="1"/>
  <c r="L94" i="1"/>
  <c r="K94" i="1"/>
  <c r="J94" i="1"/>
  <c r="R94" i="1" s="1"/>
  <c r="I94" i="1"/>
  <c r="H94" i="1"/>
  <c r="G94" i="1"/>
  <c r="S94" i="1" s="1"/>
  <c r="F94" i="1"/>
  <c r="E94" i="1"/>
  <c r="D94" i="1"/>
  <c r="V93" i="1"/>
  <c r="S93" i="1"/>
  <c r="R93" i="1"/>
  <c r="H93" i="1"/>
  <c r="Q93" i="1" s="1"/>
  <c r="V92" i="1"/>
  <c r="R92" i="1"/>
  <c r="S92" i="1" s="1"/>
  <c r="H92" i="1"/>
  <c r="V91" i="1"/>
  <c r="P91" i="1"/>
  <c r="O91" i="1"/>
  <c r="N91" i="1"/>
  <c r="M91" i="1"/>
  <c r="L91" i="1"/>
  <c r="K91" i="1"/>
  <c r="J91" i="1"/>
  <c r="I91" i="1"/>
  <c r="G91" i="1"/>
  <c r="F91" i="1"/>
  <c r="E91" i="1"/>
  <c r="E89" i="1" s="1"/>
  <c r="D91" i="1"/>
  <c r="V90" i="1"/>
  <c r="S90" i="1"/>
  <c r="R90" i="1"/>
  <c r="V89" i="1"/>
  <c r="P89" i="1"/>
  <c r="O89" i="1"/>
  <c r="N89" i="1"/>
  <c r="M89" i="1"/>
  <c r="L89" i="1"/>
  <c r="K89" i="1"/>
  <c r="J89" i="1"/>
  <c r="I89" i="1"/>
  <c r="G89" i="1"/>
  <c r="F89" i="1"/>
  <c r="D89" i="1"/>
  <c r="V88" i="1"/>
  <c r="R88" i="1"/>
  <c r="S88" i="1" s="1"/>
  <c r="H88" i="1"/>
  <c r="Q88" i="1" s="1"/>
  <c r="V87" i="1"/>
  <c r="S87" i="1"/>
  <c r="R87" i="1"/>
  <c r="H87" i="1"/>
  <c r="Q87" i="1" s="1"/>
  <c r="V86" i="1"/>
  <c r="S86" i="1"/>
  <c r="R86" i="1"/>
  <c r="H86" i="1"/>
  <c r="V85" i="1"/>
  <c r="P85" i="1"/>
  <c r="O85" i="1"/>
  <c r="N85" i="1"/>
  <c r="M85" i="1"/>
  <c r="L85" i="1"/>
  <c r="K85" i="1"/>
  <c r="J85" i="1"/>
  <c r="I85" i="1"/>
  <c r="G85" i="1"/>
  <c r="F85" i="1"/>
  <c r="E85" i="1"/>
  <c r="D85" i="1"/>
  <c r="V84" i="1"/>
  <c r="S84" i="1"/>
  <c r="R84" i="1"/>
  <c r="V83" i="1"/>
  <c r="R83" i="1"/>
  <c r="S83" i="1" s="1"/>
  <c r="Q83" i="1"/>
  <c r="H83" i="1"/>
  <c r="V82" i="1"/>
  <c r="S82" i="1"/>
  <c r="R82" i="1"/>
  <c r="Q82" i="1"/>
  <c r="Q81" i="1" s="1"/>
  <c r="Q80" i="1" s="1"/>
  <c r="H82" i="1"/>
  <c r="V81" i="1"/>
  <c r="P81" i="1"/>
  <c r="O81" i="1"/>
  <c r="O80" i="1" s="1"/>
  <c r="N81" i="1"/>
  <c r="M81" i="1"/>
  <c r="L81" i="1"/>
  <c r="K81" i="1"/>
  <c r="K80" i="1" s="1"/>
  <c r="J81" i="1"/>
  <c r="I81" i="1"/>
  <c r="H81" i="1"/>
  <c r="G81" i="1"/>
  <c r="F81" i="1"/>
  <c r="E81" i="1"/>
  <c r="D81" i="1"/>
  <c r="V80" i="1"/>
  <c r="P80" i="1"/>
  <c r="P75" i="1" s="1"/>
  <c r="P28" i="1" s="1"/>
  <c r="N80" i="1"/>
  <c r="M80" i="1"/>
  <c r="L80" i="1"/>
  <c r="L75" i="1" s="1"/>
  <c r="J80" i="1"/>
  <c r="I80" i="1"/>
  <c r="H80" i="1"/>
  <c r="F80" i="1"/>
  <c r="E80" i="1"/>
  <c r="D80" i="1"/>
  <c r="D75" i="1" s="1"/>
  <c r="V79" i="1"/>
  <c r="S79" i="1"/>
  <c r="R79" i="1"/>
  <c r="Q79" i="1"/>
  <c r="Q78" i="1" s="1"/>
  <c r="Q76" i="1" s="1"/>
  <c r="H79" i="1"/>
  <c r="V78" i="1"/>
  <c r="R78" i="1"/>
  <c r="P78" i="1"/>
  <c r="O78" i="1"/>
  <c r="N78" i="1"/>
  <c r="M78" i="1"/>
  <c r="L78" i="1"/>
  <c r="K78" i="1"/>
  <c r="J78" i="1"/>
  <c r="I78" i="1"/>
  <c r="H78" i="1"/>
  <c r="G78" i="1"/>
  <c r="S78" i="1" s="1"/>
  <c r="F78" i="1"/>
  <c r="E78" i="1"/>
  <c r="D78" i="1"/>
  <c r="V77" i="1"/>
  <c r="S77" i="1"/>
  <c r="R77" i="1"/>
  <c r="V76" i="1"/>
  <c r="R76" i="1"/>
  <c r="P76" i="1"/>
  <c r="O76" i="1"/>
  <c r="N76" i="1"/>
  <c r="N75" i="1" s="1"/>
  <c r="N28" i="1" s="1"/>
  <c r="M76" i="1"/>
  <c r="L76" i="1"/>
  <c r="K76" i="1"/>
  <c r="J76" i="1"/>
  <c r="J75" i="1" s="1"/>
  <c r="J28" i="1" s="1"/>
  <c r="I76" i="1"/>
  <c r="H76" i="1"/>
  <c r="G76" i="1"/>
  <c r="S76" i="1" s="1"/>
  <c r="F76" i="1"/>
  <c r="F75" i="1" s="1"/>
  <c r="F28" i="1" s="1"/>
  <c r="E76" i="1"/>
  <c r="D76" i="1"/>
  <c r="V75" i="1"/>
  <c r="O75" i="1"/>
  <c r="K75" i="1"/>
  <c r="V74" i="1"/>
  <c r="S74" i="1"/>
  <c r="R74" i="1"/>
  <c r="H74" i="1"/>
  <c r="V73" i="1"/>
  <c r="S73" i="1"/>
  <c r="R73" i="1"/>
  <c r="Q73" i="1"/>
  <c r="H73" i="1"/>
  <c r="V72" i="1"/>
  <c r="P72" i="1"/>
  <c r="O72" i="1"/>
  <c r="N72" i="1"/>
  <c r="N70" i="1" s="1"/>
  <c r="M72" i="1"/>
  <c r="L72" i="1"/>
  <c r="K72" i="1"/>
  <c r="J72" i="1"/>
  <c r="R72" i="1" s="1"/>
  <c r="I72" i="1"/>
  <c r="G72" i="1"/>
  <c r="S72" i="1" s="1"/>
  <c r="F72" i="1"/>
  <c r="E72" i="1"/>
  <c r="D72" i="1"/>
  <c r="V71" i="1"/>
  <c r="S71" i="1"/>
  <c r="R71" i="1"/>
  <c r="V70" i="1"/>
  <c r="P70" i="1"/>
  <c r="O70" i="1"/>
  <c r="M70" i="1"/>
  <c r="L70" i="1"/>
  <c r="K70" i="1"/>
  <c r="I70" i="1"/>
  <c r="G70" i="1"/>
  <c r="S70" i="1" s="1"/>
  <c r="F70" i="1"/>
  <c r="E70" i="1"/>
  <c r="D70" i="1"/>
  <c r="V69" i="1"/>
  <c r="S69" i="1"/>
  <c r="R69" i="1"/>
  <c r="V68" i="1"/>
  <c r="S68" i="1"/>
  <c r="R68" i="1"/>
  <c r="V67" i="1"/>
  <c r="S67" i="1"/>
  <c r="R67" i="1"/>
  <c r="V66" i="1"/>
  <c r="Q66" i="1"/>
  <c r="P66" i="1"/>
  <c r="P61" i="1" s="1"/>
  <c r="P50" i="1" s="1"/>
  <c r="O66" i="1"/>
  <c r="N66" i="1"/>
  <c r="M66" i="1"/>
  <c r="L66" i="1"/>
  <c r="L61" i="1" s="1"/>
  <c r="K66" i="1"/>
  <c r="J66" i="1"/>
  <c r="I66" i="1"/>
  <c r="H66" i="1"/>
  <c r="H61" i="1" s="1"/>
  <c r="G66" i="1"/>
  <c r="S66" i="1" s="1"/>
  <c r="F66" i="1"/>
  <c r="E66" i="1"/>
  <c r="D66" i="1"/>
  <c r="D61" i="1" s="1"/>
  <c r="V65" i="1"/>
  <c r="S65" i="1"/>
  <c r="R65" i="1"/>
  <c r="V64" i="1"/>
  <c r="S64" i="1"/>
  <c r="R64" i="1"/>
  <c r="V63" i="1"/>
  <c r="S63" i="1"/>
  <c r="R63" i="1"/>
  <c r="V62" i="1"/>
  <c r="Q62" i="1"/>
  <c r="P62" i="1"/>
  <c r="O62" i="1"/>
  <c r="N62" i="1"/>
  <c r="N61" i="1" s="1"/>
  <c r="M62" i="1"/>
  <c r="L62" i="1"/>
  <c r="K62" i="1"/>
  <c r="J62" i="1"/>
  <c r="J61" i="1" s="1"/>
  <c r="I62" i="1"/>
  <c r="H62" i="1"/>
  <c r="G62" i="1"/>
  <c r="S62" i="1" s="1"/>
  <c r="F62" i="1"/>
  <c r="F61" i="1" s="1"/>
  <c r="E62" i="1"/>
  <c r="D62" i="1"/>
  <c r="V61" i="1"/>
  <c r="Q61" i="1"/>
  <c r="O61" i="1"/>
  <c r="O50" i="1" s="1"/>
  <c r="M61" i="1"/>
  <c r="K61" i="1"/>
  <c r="K50" i="1" s="1"/>
  <c r="I61" i="1"/>
  <c r="G61" i="1"/>
  <c r="S61" i="1" s="1"/>
  <c r="E61" i="1"/>
  <c r="V60" i="1"/>
  <c r="S60" i="1"/>
  <c r="R60" i="1"/>
  <c r="V59" i="1"/>
  <c r="S59" i="1"/>
  <c r="R59" i="1"/>
  <c r="V58" i="1"/>
  <c r="Q58" i="1"/>
  <c r="P58" i="1"/>
  <c r="O58" i="1"/>
  <c r="N58" i="1"/>
  <c r="M58" i="1"/>
  <c r="L58" i="1"/>
  <c r="K58" i="1"/>
  <c r="J58" i="1"/>
  <c r="R58" i="1" s="1"/>
  <c r="I58" i="1"/>
  <c r="H58" i="1"/>
  <c r="G58" i="1"/>
  <c r="S58" i="1" s="1"/>
  <c r="F58" i="1"/>
  <c r="E58" i="1"/>
  <c r="D58" i="1"/>
  <c r="V57" i="1"/>
  <c r="S57" i="1"/>
  <c r="R57" i="1"/>
  <c r="H57" i="1"/>
  <c r="Q57" i="1" s="1"/>
  <c r="V56" i="1"/>
  <c r="S56" i="1"/>
  <c r="R56" i="1"/>
  <c r="H56" i="1"/>
  <c r="V55" i="1"/>
  <c r="S55" i="1"/>
  <c r="R55" i="1"/>
  <c r="Q55" i="1"/>
  <c r="H55" i="1"/>
  <c r="V54" i="1"/>
  <c r="P54" i="1"/>
  <c r="O54" i="1"/>
  <c r="N54" i="1"/>
  <c r="N51" i="1" s="1"/>
  <c r="M54" i="1"/>
  <c r="L54" i="1"/>
  <c r="K54" i="1"/>
  <c r="J54" i="1"/>
  <c r="J51" i="1" s="1"/>
  <c r="I54" i="1"/>
  <c r="G54" i="1"/>
  <c r="S54" i="1" s="1"/>
  <c r="F54" i="1"/>
  <c r="F51" i="1" s="1"/>
  <c r="E54" i="1"/>
  <c r="D54" i="1"/>
  <c r="V53" i="1"/>
  <c r="S53" i="1"/>
  <c r="R53" i="1"/>
  <c r="H53" i="1"/>
  <c r="Q53" i="1" s="1"/>
  <c r="V52" i="1"/>
  <c r="R52" i="1"/>
  <c r="S52" i="1" s="1"/>
  <c r="H52" i="1"/>
  <c r="Q52" i="1" s="1"/>
  <c r="P51" i="1"/>
  <c r="O51" i="1"/>
  <c r="M51" i="1"/>
  <c r="L51" i="1"/>
  <c r="L50" i="1" s="1"/>
  <c r="K51" i="1"/>
  <c r="I51" i="1"/>
  <c r="G51" i="1"/>
  <c r="E51" i="1"/>
  <c r="D51" i="1"/>
  <c r="D50" i="1" s="1"/>
  <c r="M50" i="1"/>
  <c r="I50" i="1"/>
  <c r="E50" i="1"/>
  <c r="S47" i="1"/>
  <c r="R47" i="1"/>
  <c r="Q47" i="1"/>
  <c r="P46" i="1"/>
  <c r="O46" i="1"/>
  <c r="M46" i="1"/>
  <c r="L46" i="1"/>
  <c r="K46" i="1"/>
  <c r="I46" i="1"/>
  <c r="G46" i="1"/>
  <c r="S46" i="1" s="1"/>
  <c r="E46" i="1"/>
  <c r="D46" i="1"/>
  <c r="Q45" i="1"/>
  <c r="P45" i="1"/>
  <c r="O45" i="1"/>
  <c r="N45" i="1"/>
  <c r="M45" i="1"/>
  <c r="L45" i="1"/>
  <c r="K45" i="1"/>
  <c r="J45" i="1"/>
  <c r="I45" i="1"/>
  <c r="H45" i="1"/>
  <c r="G45" i="1"/>
  <c r="R45" i="1" s="1"/>
  <c r="F45" i="1"/>
  <c r="E45" i="1"/>
  <c r="D45" i="1"/>
  <c r="S44" i="1"/>
  <c r="Q44" i="1"/>
  <c r="P44" i="1"/>
  <c r="O44" i="1"/>
  <c r="N44" i="1"/>
  <c r="M44" i="1"/>
  <c r="L44" i="1"/>
  <c r="K44" i="1"/>
  <c r="J44" i="1"/>
  <c r="I44" i="1"/>
  <c r="H44" i="1"/>
  <c r="G44" i="1"/>
  <c r="R44" i="1" s="1"/>
  <c r="F44" i="1"/>
  <c r="E44" i="1"/>
  <c r="D44" i="1"/>
  <c r="Q43" i="1"/>
  <c r="P43" i="1"/>
  <c r="O43" i="1"/>
  <c r="N43" i="1"/>
  <c r="M43" i="1"/>
  <c r="L43" i="1"/>
  <c r="K43" i="1"/>
  <c r="J43" i="1"/>
  <c r="I43" i="1"/>
  <c r="H43" i="1"/>
  <c r="G43" i="1"/>
  <c r="R43" i="1" s="1"/>
  <c r="F43" i="1"/>
  <c r="E43" i="1"/>
  <c r="D43" i="1"/>
  <c r="S42" i="1"/>
  <c r="Q42" i="1"/>
  <c r="P42" i="1"/>
  <c r="O42" i="1"/>
  <c r="N42" i="1"/>
  <c r="M42" i="1"/>
  <c r="L42" i="1"/>
  <c r="K42" i="1"/>
  <c r="J42" i="1"/>
  <c r="I42" i="1"/>
  <c r="H42" i="1"/>
  <c r="G42" i="1"/>
  <c r="R42" i="1" s="1"/>
  <c r="F42" i="1"/>
  <c r="E42" i="1"/>
  <c r="D42" i="1"/>
  <c r="O41" i="1"/>
  <c r="K41" i="1"/>
  <c r="G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P32" i="1"/>
  <c r="N32" i="1"/>
  <c r="M32" i="1"/>
  <c r="L32" i="1"/>
  <c r="J32" i="1"/>
  <c r="I32" i="1"/>
  <c r="G32" i="1"/>
  <c r="F32" i="1"/>
  <c r="E32" i="1"/>
  <c r="D32" i="1"/>
  <c r="S31" i="1"/>
  <c r="Q31" i="1"/>
  <c r="P31" i="1"/>
  <c r="O31" i="1"/>
  <c r="N31" i="1"/>
  <c r="M31" i="1"/>
  <c r="L31" i="1"/>
  <c r="K31" i="1"/>
  <c r="J31" i="1"/>
  <c r="I31" i="1"/>
  <c r="H31" i="1"/>
  <c r="G31" i="1"/>
  <c r="R31" i="1" s="1"/>
  <c r="F31" i="1"/>
  <c r="E31" i="1"/>
  <c r="D31" i="1"/>
  <c r="P30" i="1"/>
  <c r="N30" i="1"/>
  <c r="M30" i="1"/>
  <c r="L30" i="1"/>
  <c r="J30" i="1"/>
  <c r="I30" i="1"/>
  <c r="G30" i="1"/>
  <c r="F30" i="1"/>
  <c r="E30" i="1"/>
  <c r="D30" i="1"/>
  <c r="S29" i="1"/>
  <c r="Q29" i="1"/>
  <c r="P29" i="1"/>
  <c r="O29" i="1"/>
  <c r="M29" i="1"/>
  <c r="L29" i="1"/>
  <c r="K29" i="1"/>
  <c r="J29" i="1"/>
  <c r="I29" i="1"/>
  <c r="H29" i="1"/>
  <c r="G29" i="1"/>
  <c r="R29" i="1" s="1"/>
  <c r="F29" i="1"/>
  <c r="E29" i="1"/>
  <c r="D29" i="1"/>
  <c r="O28" i="1"/>
  <c r="L28" i="1"/>
  <c r="K28" i="1"/>
  <c r="D28" i="1"/>
  <c r="O27" i="1"/>
  <c r="M27" i="1"/>
  <c r="K27" i="1"/>
  <c r="I27" i="1"/>
  <c r="E27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P27" i="1" l="1"/>
  <c r="P26" i="1" s="1"/>
  <c r="P25" i="1" s="1"/>
  <c r="P49" i="1"/>
  <c r="P48" i="1" s="1"/>
  <c r="D27" i="1"/>
  <c r="D26" i="1" s="1"/>
  <c r="D25" i="1" s="1"/>
  <c r="D49" i="1"/>
  <c r="D48" i="1" s="1"/>
  <c r="L49" i="1"/>
  <c r="L48" i="1" s="1"/>
  <c r="L27" i="1"/>
  <c r="L26" i="1" s="1"/>
  <c r="L25" i="1" s="1"/>
  <c r="Q54" i="1"/>
  <c r="Q51" i="1" s="1"/>
  <c r="Q50" i="1" s="1"/>
  <c r="H54" i="1"/>
  <c r="Q56" i="1"/>
  <c r="Q72" i="1"/>
  <c r="Q70" i="1" s="1"/>
  <c r="H72" i="1"/>
  <c r="H70" i="1" s="1"/>
  <c r="Q74" i="1"/>
  <c r="J46" i="1"/>
  <c r="R46" i="1" s="1"/>
  <c r="J223" i="1"/>
  <c r="N46" i="1"/>
  <c r="N223" i="1"/>
  <c r="N41" i="1" s="1"/>
  <c r="K30" i="1"/>
  <c r="K26" i="1" s="1"/>
  <c r="K25" i="1" s="1"/>
  <c r="S43" i="1"/>
  <c r="R54" i="1"/>
  <c r="K49" i="1"/>
  <c r="K48" i="1" s="1"/>
  <c r="R62" i="1"/>
  <c r="J70" i="1"/>
  <c r="R70" i="1" s="1"/>
  <c r="R81" i="1"/>
  <c r="S81" i="1" s="1"/>
  <c r="G80" i="1"/>
  <c r="I75" i="1"/>
  <c r="M75" i="1"/>
  <c r="H91" i="1"/>
  <c r="H89" i="1" s="1"/>
  <c r="Q92" i="1"/>
  <c r="Q91" i="1" s="1"/>
  <c r="Q89" i="1" s="1"/>
  <c r="R97" i="1"/>
  <c r="S97" i="1" s="1"/>
  <c r="Q100" i="1"/>
  <c r="Q97" i="1" s="1"/>
  <c r="Q30" i="1" s="1"/>
  <c r="H97" i="1"/>
  <c r="H30" i="1" s="1"/>
  <c r="F46" i="1"/>
  <c r="F223" i="1"/>
  <c r="F41" i="1" s="1"/>
  <c r="H245" i="1"/>
  <c r="Q248" i="1"/>
  <c r="Q245" i="1" s="1"/>
  <c r="S51" i="1"/>
  <c r="N50" i="1"/>
  <c r="H75" i="1"/>
  <c r="H28" i="1" s="1"/>
  <c r="E75" i="1"/>
  <c r="Q115" i="1"/>
  <c r="Q32" i="1" s="1"/>
  <c r="R30" i="1"/>
  <c r="R32" i="1"/>
  <c r="J50" i="1"/>
  <c r="S30" i="1"/>
  <c r="S32" i="1"/>
  <c r="S41" i="1"/>
  <c r="S45" i="1"/>
  <c r="H51" i="1"/>
  <c r="H50" i="1" s="1"/>
  <c r="F50" i="1"/>
  <c r="R61" i="1"/>
  <c r="G50" i="1"/>
  <c r="O49" i="1"/>
  <c r="O48" i="1" s="1"/>
  <c r="H85" i="1"/>
  <c r="Q86" i="1"/>
  <c r="Q85" i="1" s="1"/>
  <c r="Q75" i="1" s="1"/>
  <c r="Q28" i="1" s="1"/>
  <c r="R115" i="1"/>
  <c r="R245" i="1"/>
  <c r="R85" i="1"/>
  <c r="S85" i="1" s="1"/>
  <c r="R89" i="1"/>
  <c r="S89" i="1" s="1"/>
  <c r="R91" i="1"/>
  <c r="S91" i="1" s="1"/>
  <c r="H115" i="1"/>
  <c r="H32" i="1" s="1"/>
  <c r="R51" i="1"/>
  <c r="R66" i="1"/>
  <c r="Q46" i="1" l="1"/>
  <c r="Q223" i="1"/>
  <c r="Q41" i="1" s="1"/>
  <c r="Q49" i="1"/>
  <c r="Q27" i="1"/>
  <c r="Q26" i="1" s="1"/>
  <c r="H46" i="1"/>
  <c r="H223" i="1"/>
  <c r="H41" i="1" s="1"/>
  <c r="M49" i="1"/>
  <c r="M48" i="1" s="1"/>
  <c r="M28" i="1"/>
  <c r="M26" i="1" s="1"/>
  <c r="M25" i="1" s="1"/>
  <c r="F49" i="1"/>
  <c r="F48" i="1" s="1"/>
  <c r="F27" i="1"/>
  <c r="F26" i="1" s="1"/>
  <c r="F25" i="1" s="1"/>
  <c r="E49" i="1"/>
  <c r="E48" i="1" s="1"/>
  <c r="E28" i="1"/>
  <c r="E26" i="1" s="1"/>
  <c r="E25" i="1" s="1"/>
  <c r="I49" i="1"/>
  <c r="I48" i="1" s="1"/>
  <c r="I28" i="1"/>
  <c r="I26" i="1" s="1"/>
  <c r="I25" i="1" s="1"/>
  <c r="J41" i="1"/>
  <c r="R41" i="1" s="1"/>
  <c r="R223" i="1"/>
  <c r="S50" i="1"/>
  <c r="G49" i="1"/>
  <c r="R50" i="1"/>
  <c r="G27" i="1"/>
  <c r="J49" i="1"/>
  <c r="J48" i="1" s="1"/>
  <c r="J27" i="1"/>
  <c r="J26" i="1" s="1"/>
  <c r="J25" i="1" s="1"/>
  <c r="N49" i="1"/>
  <c r="N48" i="1" s="1"/>
  <c r="N27" i="1"/>
  <c r="N26" i="1" s="1"/>
  <c r="N25" i="1" s="1"/>
  <c r="H27" i="1"/>
  <c r="H26" i="1" s="1"/>
  <c r="H49" i="1"/>
  <c r="H48" i="1" s="1"/>
  <c r="S80" i="1"/>
  <c r="R80" i="1"/>
  <c r="G75" i="1"/>
  <c r="R27" i="1" l="1"/>
  <c r="S27" i="1" s="1"/>
  <c r="Q25" i="1"/>
  <c r="Q48" i="1"/>
  <c r="S49" i="1"/>
  <c r="G48" i="1"/>
  <c r="R49" i="1"/>
  <c r="R75" i="1"/>
  <c r="S75" i="1"/>
  <c r="G28" i="1"/>
  <c r="H25" i="1"/>
  <c r="R28" i="1" l="1"/>
  <c r="S28" i="1"/>
  <c r="S48" i="1"/>
  <c r="R48" i="1"/>
  <c r="G26" i="1"/>
  <c r="S26" i="1" l="1"/>
  <c r="G25" i="1"/>
  <c r="R26" i="1"/>
  <c r="R25" i="1" l="1"/>
  <c r="S25" i="1" s="1"/>
</calcChain>
</file>

<file path=xl/sharedStrings.xml><?xml version="1.0" encoding="utf-8"?>
<sst xmlns="http://schemas.openxmlformats.org/spreadsheetml/2006/main" count="1110" uniqueCount="482">
  <si>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</si>
  <si>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</si>
  <si>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</si>
  <si>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</si>
  <si>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3 квартал 2022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</si>
  <si>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</si>
  <si>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</si>
  <si>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</si>
  <si>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</si>
  <si>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</si>
  <si>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</si>
  <si>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</si>
  <si>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</si>
  <si>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</si>
  <si>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01.01.2022, млн. рублей 
(с НДС) </t>
  </si>
  <si>
    <t xml:space="preserve">Остаток финансирования капитальных вложений 
на  01.01.2022  в прогнозных ценах соответствующих лет,  млн. рублей (с НДС) </t>
  </si>
  <si>
    <t>Финансирование капитальных вложений 2022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</si>
  <si>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</si>
  <si>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</si>
  <si>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</si>
  <si>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</si>
  <si>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</si>
  <si>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</si>
  <si>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</si>
  <si>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</si>
  <si>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</si>
  <si>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</si>
  <si>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</si>
  <si>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</si>
  <si>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</si>
  <si>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</si>
  <si>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</si>
  <si>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</si>
  <si>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</si>
  <si>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</si>
  <si>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</si>
  <si>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</si>
  <si>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</si>
  <si>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</si>
  <si>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</si>
  <si>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</si>
  <si>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</si>
  <si>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</si>
  <si>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</si>
  <si>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</si>
  <si>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</si>
  <si>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</si>
  <si>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</si>
  <si>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</si>
  <si>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</si>
  <si>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</si>
  <si>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</si>
  <si>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</si>
  <si>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</si>
  <si>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</si>
  <si>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</si>
  <si>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</si>
  <si>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</si>
  <si>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</si>
  <si>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</si>
  <si>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</si>
  <si>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</si>
  <si>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</si>
  <si>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</si>
  <si>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</si>
  <si>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</si>
  <si>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</si>
  <si>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</si>
  <si>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</si>
  <si>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</si>
  <si>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</si>
  <si>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</si>
  <si>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</si>
  <si>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</si>
  <si>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</si>
  <si>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</si>
  <si>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</si>
  <si>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</si>
  <si>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</si>
  <si>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</si>
  <si>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</si>
  <si>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Отклонение обусловлено затянувшейся процедурой оформления актов монтажа счетчиков в рамках реализации ПРИУЭ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</si>
  <si>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</si>
  <si>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</si>
  <si>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Отклонение обусловлено затянувшейся процедурой оформления актов монтажа счетчиков в рамках реализации ПРИУЭ. В рамках мероприятий по ТП от 15 до 150 на текущий момент с Заявителями прорабатывается вопрос о продлении сроков выполнения мероприятий до 2023 года по причине расположения объектов в высокогорных районах.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</si>
  <si>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</si>
  <si>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</si>
  <si>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</si>
  <si>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</si>
  <si>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Реализация плана 2021 года, отставание подрядной организации от графика выполнения работ в связи с затянувшейся процедурой получения разрешения на проведение земельных работ от администрации города.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</si>
  <si>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</si>
  <si>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</si>
  <si>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Гарантийное удержание в размере 5% от объема выполненных работ" РС-14 от 30.12.2021 №2 в соответствии с условиями договора. 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</si>
  <si>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</si>
  <si>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</si>
  <si>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Реализация плана 2021 года. Отклонение обусловлено несвоевременным предоставлением подрядной организацией исполнительной документации по вводу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</si>
  <si>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</si>
  <si>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</si>
  <si>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</si>
  <si>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</si>
  <si>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</si>
  <si>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</si>
  <si>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</si>
  <si>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</si>
  <si>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</si>
  <si>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</si>
  <si>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</si>
  <si>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</si>
  <si>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</si>
  <si>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</si>
  <si>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</si>
  <si>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</si>
  <si>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</si>
  <si>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</si>
  <si>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</si>
  <si>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</si>
  <si>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</si>
  <si>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</si>
  <si>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</si>
  <si>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</si>
  <si>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Реализация плана 2021 года. Отклонение по финансированию обусловлено поздним предоставлением подрядной организацией документации в рамках договора ТП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</si>
  <si>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</si>
  <si>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</si>
  <si>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</si>
  <si>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</si>
  <si>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</si>
  <si>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</si>
  <si>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</si>
  <si>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</si>
  <si>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</si>
  <si>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</si>
  <si>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Отклонение по финансированию обусловлено погашением просроченной кредиторской задолженности.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</si>
  <si>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</si>
  <si>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</si>
  <si>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</si>
  <si>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</si>
  <si>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</si>
  <si>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</si>
  <si>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</si>
  <si>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</si>
  <si>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Отклонение по финансированию обусловлено погашением просроченной кредиторской задолженности в рамках мероприятий актуализированного Плана развития АО «Чеченэнерго», утвержденного решением Совета директоров ПАО «Россети» от 22.12.2021 (протокол от 27.12.2021 № 428). Затраты застройщика заказчика (заработная плата).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</si>
  <si>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</si>
  <si>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</si>
  <si>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</si>
  <si>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</si>
  <si>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</si>
  <si>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</si>
  <si>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Затраты застройщика заказчика (заработная плата). Погашение просроченной кредиторской задолженности в рамках мероприятий актуализированного Плана развития АО «Чеченэнерго», утвержденного решением Совета директоров ПАО «Россети» от 22.12.2021 (протокол от 27.12.2021 № 428).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</si>
  <si>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</si>
  <si>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</si>
  <si>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Отклонение обусловлено необходимостью корректировки ПСД в связи с выявленными дополнительными объемами работ.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</si>
  <si>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</si>
  <si>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</si>
  <si>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</si>
  <si>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</si>
  <si>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</si>
  <si>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</si>
  <si>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</si>
  <si>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</si>
  <si>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</si>
  <si>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</si>
  <si>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</si>
  <si>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</si>
  <si>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</si>
  <si>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</si>
  <si>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</si>
  <si>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</si>
  <si>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</si>
  <si>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</si>
  <si>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</si>
  <si>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</si>
  <si>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</si>
  <si>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</si>
  <si>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Необходимость исполнения договорных обязательств по факту выполненных работ в рамках авторского надзора в 2021 г.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</si>
  <si>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</si>
  <si>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</si>
  <si>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 xml:space="preserve">Отклонение по финансированию обусловлено погашением просроченной кредиторской задолженности в рамках мероприятий актуализированного Плана развития АО «Чеченэнерго», утвержденного решением Совета директоров ПАО «Россети» от 22.12.2021 (протокол от 27.12.2021 № 428). 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</si>
  <si>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</si>
  <si>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</si>
  <si>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Отклонение обусловлено нарушением графика выполнения строительно-монтажных работ по строительству и реконструкции сети 10-0,4 кВ подрядной организацией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</si>
  <si>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</si>
  <si>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</si>
  <si>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</si>
  <si>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</si>
  <si>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</si>
  <si>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</si>
  <si>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</si>
  <si>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</si>
  <si>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Затраты застройщика заказчика (заработная плата).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</si>
  <si>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</si>
  <si>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</si>
  <si>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</si>
  <si>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</si>
  <si>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</si>
  <si>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</si>
  <si>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</si>
  <si>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</si>
  <si>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</si>
  <si>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</si>
  <si>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</si>
  <si>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</si>
  <si>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</si>
  <si>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</si>
  <si>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</si>
  <si>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</si>
  <si>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</si>
  <si>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</si>
  <si>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</si>
  <si>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</si>
  <si>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</si>
  <si>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</si>
  <si>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110 кВ Ойсунгур</t>
  </si>
  <si>
    <t>K_Che263</t>
  </si>
  <si>
    <t>Отклонение по финансированию обусловлено погашением просроченной кредиторской задолженности в рамках мероприятий актуализированного Плана развития (Обеспечение предпроектного обследования и проектно-изыскательских работ для Программы модернизации и повышения надежности электросетевого комплекса Чеченской Республики), утвержденного Советом директоров ПАО «Россети» от 27.12.2021 № 478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</si>
  <si>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</si>
  <si>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</si>
  <si>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</si>
  <si>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</si>
  <si>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</si>
  <si>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</si>
  <si>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</si>
  <si>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</si>
  <si>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</si>
  <si>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</si>
  <si>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</si>
  <si>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</si>
  <si>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</si>
  <si>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</si>
  <si>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</si>
  <si>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</si>
  <si>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</si>
  <si>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</si>
  <si>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</si>
  <si>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</si>
  <si>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</si>
  <si>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</si>
  <si>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</si>
  <si>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</si>
  <si>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</si>
  <si>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</si>
  <si>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</si>
  <si>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</si>
  <si>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</si>
  <si>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</si>
  <si>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</si>
  <si>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</si>
  <si>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</si>
  <si>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</si>
  <si>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</si>
  <si>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</si>
  <si>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</si>
  <si>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</si>
  <si>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</si>
  <si>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</si>
  <si>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</si>
  <si>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</si>
  <si>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</si>
  <si>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</si>
  <si>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</si>
  <si>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</si>
  <si>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</si>
  <si>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</si>
  <si>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</si>
  <si>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</si>
  <si>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</si>
  <si>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</si>
  <si>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</si>
  <si>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</si>
  <si>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</si>
  <si>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</si>
  <si>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</si>
  <si>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</si>
  <si>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</si>
  <si>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</si>
  <si>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</si>
  <si>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</si>
  <si>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</si>
  <si>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</si>
  <si>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</si>
  <si>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</si>
  <si>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</si>
  <si>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</si>
  <si>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</si>
  <si>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</si>
  <si>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</si>
  <si>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</si>
  <si>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</si>
  <si>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</si>
  <si>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</si>
  <si>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</si>
  <si>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</si>
  <si>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</si>
  <si>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</si>
  <si>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</si>
  <si>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</si>
  <si>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</si>
  <si>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</si>
  <si>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</si>
  <si>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</si>
  <si>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</si>
  <si>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</si>
  <si>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</si>
  <si>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</si>
  <si>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</si>
  <si>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</si>
  <si>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</si>
  <si>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</si>
  <si>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</si>
  <si>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</si>
  <si>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</si>
  <si>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</si>
  <si>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</si>
  <si>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</si>
  <si>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</si>
  <si>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</si>
  <si>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</si>
  <si>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</si>
  <si>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</si>
  <si>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</si>
  <si>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</si>
  <si>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</si>
  <si>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</si>
  <si>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</si>
  <si>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</si>
  <si>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</si>
  <si>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</si>
  <si>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</si>
  <si>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</si>
  <si>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</si>
  <si>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</si>
  <si>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</si>
  <si>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</si>
  <si>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</si>
  <si>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</si>
  <si>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</si>
  <si>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</si>
  <si>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</si>
  <si>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</si>
  <si>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</si>
  <si>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</si>
  <si>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Реализация плана 2021 года. Отклонение по финансированию обусловлено длительностью устранения замечаний к проектно-сметной документации со стороны подрядной организации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</si>
  <si>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</si>
  <si>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</si>
  <si>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</si>
  <si>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</si>
  <si>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Приобретение квадрокоптера - 2 ед</t>
  </si>
  <si>
    <t>L_Che441_21</t>
  </si>
  <si>
    <t>Приобретение в связи с производственной необходимостью</t>
  </si>
  <si>
    <t>Приобретение оборудования, требующего монтажа для обслуживания сетей, прочее оборудование</t>
  </si>
  <si>
    <t>G_Che2_16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</si>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</sst>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3" applyFont="1" applyFill="1"/>
    <xf numFmtId="0" fontId="2" fillId="0" borderId="0" xfId="3" applyNumberFormat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164" fontId="2" fillId="0" borderId="0" xfId="3" applyNumberFormat="1" applyFont="1" applyFill="1" applyAlignment="1">
      <alignment horizontal="center" vertical="center"/>
    </xf>
    <xf numFmtId="2" fontId="2" fillId="0" borderId="0" xfId="3" applyNumberFormat="1" applyFont="1" applyFill="1" applyAlignment="1">
      <alignment horizontal="center" vertical="center"/>
    </xf>
    <xf numFmtId="165" fontId="2" fillId="0" borderId="0" xfId="3" applyNumberFormat="1" applyFont="1" applyFill="1" applyAlignment="1">
      <alignment horizontal="center"/>
    </xf>
    <xf numFmtId="0" fontId="2" fillId="0" borderId="0" xfId="3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3" applyNumberFormat="1" applyFont="1" applyFill="1" applyAlignment="1">
      <alignment horizontal="center"/>
    </xf>
    <xf numFmtId="0" fontId="7" fillId="0" borderId="0" xfId="3" applyFont="1" applyFill="1"/>
    <xf numFmtId="166" fontId="8" fillId="0" borderId="0" xfId="3" applyNumberFormat="1" applyFont="1" applyFill="1" applyAlignment="1">
      <alignment horizontal="center" vertical="center"/>
    </xf>
    <xf numFmtId="2" fontId="7" fillId="0" borderId="0" xfId="3" applyNumberFormat="1" applyFont="1" applyFill="1" applyAlignment="1">
      <alignment horizontal="center" vertical="center"/>
    </xf>
    <xf numFmtId="164" fontId="8" fillId="0" borderId="0" xfId="3" applyNumberFormat="1" applyFont="1" applyFill="1" applyAlignment="1">
      <alignment horizontal="center" vertical="center"/>
    </xf>
    <xf numFmtId="0" fontId="8" fillId="0" borderId="0" xfId="3" applyFont="1" applyFill="1" applyAlignment="1">
      <alignment horizontal="center"/>
    </xf>
    <xf numFmtId="9" fontId="2" fillId="0" borderId="0" xfId="3" applyNumberFormat="1" applyFont="1" applyFill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6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left" vertical="center" wrapText="1"/>
    </xf>
    <xf numFmtId="2" fontId="11" fillId="0" borderId="1" xfId="3" applyNumberFormat="1" applyFont="1" applyFill="1" applyBorder="1" applyAlignment="1">
      <alignment horizontal="center" vertical="top" wrapText="1"/>
    </xf>
    <xf numFmtId="2" fontId="5" fillId="0" borderId="1" xfId="7" applyNumberFormat="1" applyFont="1" applyFill="1" applyBorder="1" applyAlignment="1">
      <alignment horizontal="center" vertical="center" wrapText="1"/>
    </xf>
    <xf numFmtId="9" fontId="5" fillId="0" borderId="1" xfId="7" applyNumberFormat="1" applyFont="1" applyFill="1" applyBorder="1" applyAlignment="1">
      <alignment horizontal="center" vertical="center" wrapText="1"/>
    </xf>
    <xf numFmtId="2" fontId="11" fillId="0" borderId="1" xfId="3" applyNumberFormat="1" applyFont="1" applyFill="1" applyBorder="1" applyAlignment="1">
      <alignment horizontal="center" vertical="center" wrapText="1"/>
    </xf>
    <xf numFmtId="2" fontId="9" fillId="0" borderId="1" xfId="3" applyNumberFormat="1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wrapText="1"/>
    </xf>
    <xf numFmtId="0" fontId="5" fillId="0" borderId="1" xfId="7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2" fontId="5" fillId="0" borderId="1" xfId="8" applyNumberFormat="1" applyFont="1" applyFill="1" applyBorder="1" applyAlignment="1">
      <alignment horizontal="center" vertical="center"/>
    </xf>
    <xf numFmtId="2" fontId="2" fillId="0" borderId="1" xfId="9" applyNumberFormat="1" applyFont="1" applyFill="1" applyBorder="1" applyAlignment="1">
      <alignment horizontal="center" vertical="center" wrapText="1"/>
    </xf>
    <xf numFmtId="0" fontId="5" fillId="0" borderId="1" xfId="8" applyNumberFormat="1" applyFont="1" applyFill="1" applyBorder="1" applyAlignment="1">
      <alignment horizontal="left" vertical="center" wrapText="1"/>
    </xf>
    <xf numFmtId="2" fontId="2" fillId="0" borderId="0" xfId="3" applyNumberFormat="1" applyFont="1" applyFill="1"/>
    <xf numFmtId="0" fontId="5" fillId="0" borderId="1" xfId="8" applyNumberFormat="1" applyFont="1" applyFill="1" applyBorder="1" applyAlignment="1">
      <alignment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5" fillId="0" borderId="1" xfId="8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2" fontId="12" fillId="0" borderId="1" xfId="3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2" fontId="2" fillId="0" borderId="1" xfId="10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left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165" fontId="2" fillId="0" borderId="1" xfId="3" applyNumberFormat="1" applyFont="1" applyFill="1" applyBorder="1" applyAlignment="1">
      <alignment horizontal="center" vertical="center" wrapText="1"/>
    </xf>
    <xf numFmtId="0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165" fontId="2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/>
    <xf numFmtId="0" fontId="2" fillId="0" borderId="0" xfId="3" applyNumberFormat="1" applyFont="1" applyFill="1" applyBorder="1" applyAlignment="1">
      <alignment horizontal="center" vertical="center"/>
    </xf>
    <xf numFmtId="165" fontId="2" fillId="0" borderId="0" xfId="3" applyNumberFormat="1" applyFont="1" applyFill="1" applyAlignment="1">
      <alignment horizontal="center" vertical="center"/>
    </xf>
    <xf numFmtId="0" fontId="2" fillId="0" borderId="0" xfId="3" applyNumberFormat="1" applyFont="1" applyFill="1" applyAlignment="1">
      <alignment horizontal="center" vertical="top"/>
    </xf>
    <xf numFmtId="49" fontId="2" fillId="0" borderId="0" xfId="3" applyNumberFormat="1" applyFont="1" applyFill="1" applyAlignment="1">
      <alignment horizontal="center" vertical="center" wrapText="1"/>
    </xf>
    <xf numFmtId="0" fontId="13" fillId="0" borderId="0" xfId="3" applyFont="1" applyFill="1"/>
    <xf numFmtId="49" fontId="2" fillId="0" borderId="0" xfId="3" applyNumberFormat="1" applyFont="1" applyFill="1" applyBorder="1" applyAlignment="1">
      <alignment horizontal="center" vertical="center"/>
    </xf>
    <xf numFmtId="2" fontId="2" fillId="0" borderId="0" xfId="3" applyNumberFormat="1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3" fillId="0" borderId="0" xfId="3" applyFont="1" applyFill="1" applyAlignment="1">
      <alignment horizontal="center"/>
    </xf>
    <xf numFmtId="0" fontId="5" fillId="0" borderId="0" xfId="4" applyFont="1" applyFill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1 2" xfId="3"/>
    <cellStyle name="Обычный 18 2" xfId="8"/>
    <cellStyle name="Обычный 3 2 2 3" xfId="1"/>
    <cellStyle name="Обычный 3 21" xfId="9"/>
    <cellStyle name="Обычный 3 4" xfId="6"/>
    <cellStyle name="Обычный 5" xfId="5"/>
    <cellStyle name="Обычный 7" xfId="4"/>
    <cellStyle name="Обычный 7 3" xfId="7"/>
    <cellStyle name="Обычный 7 4" xfId="2"/>
    <cellStyle name="Процентн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Z266"/>
  <sheetViews>
    <sheetView tabSelected="1" showRuler="0" zoomScale="55" zoomScaleNormal="60" zoomScaleSheetLayoutView="55" workbookViewId="0">
      <selection activeCell="S25" sqref="S25"/>
    </sheetView>
  </sheetViews>
  <sheetFormatPr defaultColWidth="10.28515625" defaultRowHeight="15.75" x14ac:dyDescent="0.25"/>
  <cols>
    <col min="1" max="1" width="12.28515625" style="9" customWidth="1"/>
    <col min="2" max="2" width="111.28515625" style="8" customWidth="1"/>
    <col min="3" max="3" width="19.7109375" style="8" customWidth="1"/>
    <col min="4" max="5" width="16.5703125" style="8" customWidth="1"/>
    <col min="6" max="16" width="16.5703125" style="10" customWidth="1"/>
    <col min="17" max="17" width="29.140625" style="10" customWidth="1"/>
    <col min="18" max="18" width="18.5703125" style="59" customWidth="1"/>
    <col min="19" max="19" width="15" style="10" customWidth="1"/>
    <col min="20" max="20" width="73.7109375" style="10" customWidth="1"/>
    <col min="21" max="21" width="14.42578125" style="8" hidden="1" customWidth="1"/>
    <col min="22" max="22" width="16.28515625" style="8" hidden="1" customWidth="1"/>
    <col min="23" max="24" width="10.28515625" style="8" customWidth="1"/>
    <col min="25" max="25" width="16" style="8" customWidth="1"/>
    <col min="26" max="49" width="10.28515625" style="8" customWidth="1"/>
    <col min="50" max="16384" width="10.28515625" style="8"/>
  </cols>
  <sheetData>
    <row r="1" spans="1:20" s="2" customFormat="1" ht="18.75" x14ac:dyDescent="0.25">
      <c r="A1" s="1"/>
      <c r="T1" s="3" t="s">
        <v>0</v>
      </c>
    </row>
    <row r="2" spans="1:20" s="2" customFormat="1" ht="18.75" x14ac:dyDescent="0.3">
      <c r="A2" s="1"/>
      <c r="T2" s="4" t="s">
        <v>1</v>
      </c>
    </row>
    <row r="3" spans="1:20" s="2" customFormat="1" ht="18.75" x14ac:dyDescent="0.3">
      <c r="A3" s="1"/>
      <c r="T3" s="4" t="s">
        <v>2</v>
      </c>
    </row>
    <row r="4" spans="1:20" s="5" customFormat="1" ht="18.75" x14ac:dyDescent="0.3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</row>
    <row r="5" spans="1:20" s="5" customFormat="1" ht="18.75" customHeight="1" x14ac:dyDescent="0.3">
      <c r="A5" s="67" t="s">
        <v>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</row>
    <row r="6" spans="1:2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s="5" customFormat="1" ht="18.75" customHeight="1" x14ac:dyDescent="0.3">
      <c r="A7" s="67" t="s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</row>
    <row r="8" spans="1:20" s="2" customFormat="1" x14ac:dyDescent="0.25">
      <c r="A8" s="68" t="s">
        <v>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</row>
    <row r="9" spans="1:20" s="2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2" customFormat="1" ht="18.75" x14ac:dyDescent="0.3">
      <c r="A10" s="69" t="s">
        <v>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0" s="2" customFormat="1" x14ac:dyDescent="0.25">
      <c r="A11" s="1"/>
      <c r="T11" s="1"/>
    </row>
    <row r="12" spans="1:20" s="2" customFormat="1" ht="18.75" x14ac:dyDescent="0.25">
      <c r="A12" s="65" t="s">
        <v>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</row>
    <row r="13" spans="1:20" s="2" customFormat="1" x14ac:dyDescent="0.25">
      <c r="A13" s="68" t="s">
        <v>9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</row>
    <row r="14" spans="1:20" ht="18.75" customHeight="1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</row>
    <row r="15" spans="1:20" ht="18.75" customHeight="1" x14ac:dyDescent="0.25">
      <c r="I15" s="11"/>
      <c r="J15" s="11"/>
      <c r="K15" s="11"/>
      <c r="L15" s="11"/>
      <c r="M15" s="11"/>
      <c r="N15" s="11"/>
      <c r="O15" s="11"/>
      <c r="P15" s="11"/>
      <c r="Q15" s="12"/>
      <c r="R15" s="13"/>
      <c r="S15" s="14"/>
      <c r="T15" s="15"/>
    </row>
    <row r="16" spans="1:20" ht="18.75" customHeight="1" x14ac:dyDescent="0.25">
      <c r="I16" s="11"/>
      <c r="J16" s="11"/>
      <c r="K16" s="11"/>
      <c r="L16" s="11"/>
      <c r="M16" s="11"/>
      <c r="N16" s="11"/>
      <c r="O16" s="11"/>
      <c r="P16" s="11"/>
      <c r="R16" s="13"/>
      <c r="S16" s="14"/>
      <c r="T16" s="15"/>
    </row>
    <row r="17" spans="1:20" x14ac:dyDescent="0.25">
      <c r="R17" s="13"/>
      <c r="S17" s="14"/>
      <c r="T17" s="14"/>
    </row>
    <row r="19" spans="1:20" s="17" customFormat="1" x14ac:dyDescent="0.25">
      <c r="A19" s="16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1"/>
      <c r="R19" s="11"/>
      <c r="S19" s="11"/>
      <c r="T19" s="19"/>
    </row>
    <row r="20" spans="1:20" s="17" customFormat="1" x14ac:dyDescent="0.25">
      <c r="A20" s="16"/>
      <c r="D20" s="20"/>
      <c r="E20" s="21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11"/>
      <c r="R20" s="11"/>
      <c r="S20" s="22"/>
      <c r="T20" s="19"/>
    </row>
    <row r="21" spans="1:20" ht="56.25" customHeight="1" x14ac:dyDescent="0.25">
      <c r="A21" s="71" t="s">
        <v>10</v>
      </c>
      <c r="B21" s="71" t="s">
        <v>11</v>
      </c>
      <c r="C21" s="71" t="s">
        <v>12</v>
      </c>
      <c r="D21" s="72" t="s">
        <v>13</v>
      </c>
      <c r="E21" s="72" t="s">
        <v>14</v>
      </c>
      <c r="F21" s="72" t="s">
        <v>15</v>
      </c>
      <c r="G21" s="75" t="s">
        <v>16</v>
      </c>
      <c r="H21" s="76"/>
      <c r="I21" s="76"/>
      <c r="J21" s="76"/>
      <c r="K21" s="76"/>
      <c r="L21" s="76"/>
      <c r="M21" s="76"/>
      <c r="N21" s="76"/>
      <c r="O21" s="76"/>
      <c r="P21" s="77"/>
      <c r="Q21" s="72" t="s">
        <v>17</v>
      </c>
      <c r="R21" s="71" t="s">
        <v>18</v>
      </c>
      <c r="S21" s="71"/>
      <c r="T21" s="81" t="s">
        <v>19</v>
      </c>
    </row>
    <row r="22" spans="1:20" ht="52.5" customHeight="1" x14ac:dyDescent="0.25">
      <c r="A22" s="71"/>
      <c r="B22" s="71"/>
      <c r="C22" s="71"/>
      <c r="D22" s="73"/>
      <c r="E22" s="73"/>
      <c r="F22" s="73"/>
      <c r="G22" s="75" t="s">
        <v>20</v>
      </c>
      <c r="H22" s="77"/>
      <c r="I22" s="75" t="s">
        <v>21</v>
      </c>
      <c r="J22" s="77"/>
      <c r="K22" s="75" t="s">
        <v>22</v>
      </c>
      <c r="L22" s="77"/>
      <c r="M22" s="75" t="s">
        <v>23</v>
      </c>
      <c r="N22" s="77"/>
      <c r="O22" s="75" t="s">
        <v>24</v>
      </c>
      <c r="P22" s="77"/>
      <c r="Q22" s="73"/>
      <c r="R22" s="71" t="s">
        <v>25</v>
      </c>
      <c r="S22" s="71" t="s">
        <v>26</v>
      </c>
      <c r="T22" s="81"/>
    </row>
    <row r="23" spans="1:20" ht="51.75" customHeight="1" x14ac:dyDescent="0.25">
      <c r="A23" s="71"/>
      <c r="B23" s="71"/>
      <c r="C23" s="71"/>
      <c r="D23" s="74"/>
      <c r="E23" s="74"/>
      <c r="F23" s="74"/>
      <c r="G23" s="23" t="s">
        <v>27</v>
      </c>
      <c r="H23" s="23" t="s">
        <v>28</v>
      </c>
      <c r="I23" s="23" t="s">
        <v>27</v>
      </c>
      <c r="J23" s="23" t="s">
        <v>28</v>
      </c>
      <c r="K23" s="23" t="s">
        <v>27</v>
      </c>
      <c r="L23" s="23" t="s">
        <v>28</v>
      </c>
      <c r="M23" s="23" t="s">
        <v>27</v>
      </c>
      <c r="N23" s="23" t="s">
        <v>28</v>
      </c>
      <c r="O23" s="23" t="s">
        <v>27</v>
      </c>
      <c r="P23" s="23" t="s">
        <v>28</v>
      </c>
      <c r="Q23" s="74"/>
      <c r="R23" s="71"/>
      <c r="S23" s="71"/>
      <c r="T23" s="81"/>
    </row>
    <row r="24" spans="1:20" ht="29.25" customHeight="1" x14ac:dyDescent="0.25">
      <c r="A24" s="24">
        <v>1</v>
      </c>
      <c r="B24" s="25">
        <f t="shared" ref="B24:T24" si="0">A24+1</f>
        <v>2</v>
      </c>
      <c r="C24" s="25">
        <f t="shared" si="0"/>
        <v>3</v>
      </c>
      <c r="D24" s="25">
        <f t="shared" si="0"/>
        <v>4</v>
      </c>
      <c r="E24" s="25">
        <f t="shared" si="0"/>
        <v>5</v>
      </c>
      <c r="F24" s="25">
        <f t="shared" si="0"/>
        <v>6</v>
      </c>
      <c r="G24" s="25">
        <f t="shared" si="0"/>
        <v>7</v>
      </c>
      <c r="H24" s="25">
        <f t="shared" si="0"/>
        <v>8</v>
      </c>
      <c r="I24" s="25">
        <f t="shared" si="0"/>
        <v>9</v>
      </c>
      <c r="J24" s="25">
        <f t="shared" si="0"/>
        <v>10</v>
      </c>
      <c r="K24" s="25">
        <f t="shared" si="0"/>
        <v>11</v>
      </c>
      <c r="L24" s="25">
        <f t="shared" si="0"/>
        <v>12</v>
      </c>
      <c r="M24" s="25">
        <f t="shared" si="0"/>
        <v>13</v>
      </c>
      <c r="N24" s="25">
        <f t="shared" si="0"/>
        <v>14</v>
      </c>
      <c r="O24" s="25">
        <f t="shared" si="0"/>
        <v>15</v>
      </c>
      <c r="P24" s="25">
        <f t="shared" si="0"/>
        <v>16</v>
      </c>
      <c r="Q24" s="25">
        <f t="shared" si="0"/>
        <v>17</v>
      </c>
      <c r="R24" s="25">
        <f t="shared" si="0"/>
        <v>18</v>
      </c>
      <c r="S24" s="25">
        <f t="shared" si="0"/>
        <v>19</v>
      </c>
      <c r="T24" s="26">
        <f t="shared" si="0"/>
        <v>20</v>
      </c>
    </row>
    <row r="25" spans="1:20" ht="29.25" customHeight="1" x14ac:dyDescent="0.25">
      <c r="A25" s="27">
        <v>0</v>
      </c>
      <c r="B25" s="28" t="s">
        <v>29</v>
      </c>
      <c r="C25" s="27" t="s">
        <v>30</v>
      </c>
      <c r="D25" s="29">
        <f>D26+D33+D41+D47</f>
        <v>6508.1646954760927</v>
      </c>
      <c r="E25" s="29">
        <f t="shared" ref="E25:P25" si="1">E26+E33+E41+E47</f>
        <v>1822.9518445918695</v>
      </c>
      <c r="F25" s="29">
        <f t="shared" si="1"/>
        <v>4685.2128508842225</v>
      </c>
      <c r="G25" s="29">
        <f t="shared" si="1"/>
        <v>3411.5758482373208</v>
      </c>
      <c r="H25" s="29">
        <f t="shared" si="1"/>
        <v>1029.9380125399998</v>
      </c>
      <c r="I25" s="29">
        <f t="shared" si="1"/>
        <v>310.18728355421501</v>
      </c>
      <c r="J25" s="29">
        <f t="shared" si="1"/>
        <v>303.64004535000004</v>
      </c>
      <c r="K25" s="29">
        <f t="shared" si="1"/>
        <v>477.1669708312769</v>
      </c>
      <c r="L25" s="29">
        <f t="shared" si="1"/>
        <v>498.54830084999998</v>
      </c>
      <c r="M25" s="29">
        <f t="shared" si="1"/>
        <v>916.52449080906263</v>
      </c>
      <c r="N25" s="29">
        <f t="shared" si="1"/>
        <v>227.74966634</v>
      </c>
      <c r="O25" s="29">
        <f t="shared" si="1"/>
        <v>1707.697103042766</v>
      </c>
      <c r="P25" s="29">
        <f t="shared" si="1"/>
        <v>0</v>
      </c>
      <c r="Q25" s="29">
        <f>Q26+Q33+Q41+Q47</f>
        <v>3655.2748383442231</v>
      </c>
      <c r="R25" s="30">
        <f>IF(G25="нд","нд",(J25+L25+N25)-(I25+K25+M25))</f>
        <v>-673.94073265455449</v>
      </c>
      <c r="S25" s="31">
        <f>IF(G25="нд","нд",IF((I25+K25+M25)&gt;0,R25/(I25+K25+M25),"-"))</f>
        <v>-0.39553327051896625</v>
      </c>
      <c r="T25" s="26" t="s">
        <v>31</v>
      </c>
    </row>
    <row r="26" spans="1:20" ht="29.25" customHeight="1" x14ac:dyDescent="0.25">
      <c r="A26" s="27" t="s">
        <v>32</v>
      </c>
      <c r="B26" s="28" t="s">
        <v>33</v>
      </c>
      <c r="C26" s="27" t="s">
        <v>30</v>
      </c>
      <c r="D26" s="32">
        <f>D27+D28+D29+D30+D31+D32</f>
        <v>6434.5638038250563</v>
      </c>
      <c r="E26" s="32">
        <f t="shared" ref="E26:Q26" si="2">E27+E28+E29+E30+E31+E32</f>
        <v>1821.3513909318694</v>
      </c>
      <c r="F26" s="32">
        <f t="shared" si="2"/>
        <v>4613.2124128931864</v>
      </c>
      <c r="G26" s="32">
        <f t="shared" si="2"/>
        <v>3356.4882461551742</v>
      </c>
      <c r="H26" s="32">
        <f t="shared" si="2"/>
        <v>1029.9380125399998</v>
      </c>
      <c r="I26" s="32">
        <f t="shared" si="2"/>
        <v>310.18728355421501</v>
      </c>
      <c r="J26" s="32">
        <f t="shared" si="2"/>
        <v>303.64004535000004</v>
      </c>
      <c r="K26" s="32">
        <f t="shared" si="2"/>
        <v>477.1669708312769</v>
      </c>
      <c r="L26" s="32">
        <f t="shared" si="2"/>
        <v>498.54830084999998</v>
      </c>
      <c r="M26" s="32">
        <f t="shared" si="2"/>
        <v>916.52449080906263</v>
      </c>
      <c r="N26" s="32">
        <f t="shared" si="2"/>
        <v>227.74966634</v>
      </c>
      <c r="O26" s="32">
        <f t="shared" si="2"/>
        <v>1652.6095009606195</v>
      </c>
      <c r="P26" s="32">
        <f t="shared" si="2"/>
        <v>0</v>
      </c>
      <c r="Q26" s="32">
        <f t="shared" si="2"/>
        <v>3583.2744003531866</v>
      </c>
      <c r="R26" s="30">
        <f t="shared" ref="R26:R89" si="3">IF(G26="нд","нд",(J26+L26+N26)-(I26+K26+M26))</f>
        <v>-673.94073265455449</v>
      </c>
      <c r="S26" s="31">
        <f t="shared" ref="S26:S89" si="4">IF(G26="нд","нд",IF((I26+K26+M26)&gt;0,R26/(I26+K26+M26),"-"))</f>
        <v>-0.39553327051896625</v>
      </c>
      <c r="T26" s="26" t="s">
        <v>31</v>
      </c>
    </row>
    <row r="27" spans="1:20" ht="29.25" customHeight="1" x14ac:dyDescent="0.25">
      <c r="A27" s="27" t="s">
        <v>34</v>
      </c>
      <c r="B27" s="28" t="s">
        <v>35</v>
      </c>
      <c r="C27" s="27" t="s">
        <v>30</v>
      </c>
      <c r="D27" s="33">
        <f>D50</f>
        <v>150.41146531107026</v>
      </c>
      <c r="E27" s="33">
        <f t="shared" ref="E27:Q27" si="5">E50</f>
        <v>85.654911559999363</v>
      </c>
      <c r="F27" s="33">
        <f t="shared" si="5"/>
        <v>64.756553751070882</v>
      </c>
      <c r="G27" s="33">
        <f t="shared" si="5"/>
        <v>42.913515677297731</v>
      </c>
      <c r="H27" s="33">
        <f t="shared" si="5"/>
        <v>12.371456149999998</v>
      </c>
      <c r="I27" s="33">
        <f t="shared" si="5"/>
        <v>4.38647893</v>
      </c>
      <c r="J27" s="33">
        <f t="shared" si="5"/>
        <v>7.7124881299999997</v>
      </c>
      <c r="K27" s="33">
        <f t="shared" si="5"/>
        <v>9.7943999999999996</v>
      </c>
      <c r="L27" s="33">
        <f t="shared" si="5"/>
        <v>0</v>
      </c>
      <c r="M27" s="33">
        <f t="shared" si="5"/>
        <v>12.171454403333332</v>
      </c>
      <c r="N27" s="33">
        <f t="shared" si="5"/>
        <v>4.6589680200000005</v>
      </c>
      <c r="O27" s="33">
        <f t="shared" si="5"/>
        <v>16.561182343964397</v>
      </c>
      <c r="P27" s="33">
        <f t="shared" si="5"/>
        <v>0</v>
      </c>
      <c r="Q27" s="33">
        <f t="shared" si="5"/>
        <v>52.385097601070889</v>
      </c>
      <c r="R27" s="30">
        <f t="shared" si="3"/>
        <v>-13.98087718333333</v>
      </c>
      <c r="S27" s="31">
        <f t="shared" si="4"/>
        <v>-0.53053659448246193</v>
      </c>
      <c r="T27" s="26" t="s">
        <v>31</v>
      </c>
    </row>
    <row r="28" spans="1:20" ht="29.25" customHeight="1" x14ac:dyDescent="0.25">
      <c r="A28" s="27" t="s">
        <v>36</v>
      </c>
      <c r="B28" s="28" t="s">
        <v>37</v>
      </c>
      <c r="C28" s="27" t="s">
        <v>30</v>
      </c>
      <c r="D28" s="33">
        <f>D75</f>
        <v>2349.6540874906073</v>
      </c>
      <c r="E28" s="33">
        <f t="shared" ref="E28:Q28" si="6">E75</f>
        <v>472.76730459687019</v>
      </c>
      <c r="F28" s="33">
        <f t="shared" si="6"/>
        <v>1876.8867828937368</v>
      </c>
      <c r="G28" s="33">
        <f t="shared" si="6"/>
        <v>1607.3791308111465</v>
      </c>
      <c r="H28" s="33">
        <f t="shared" si="6"/>
        <v>267.06696435000003</v>
      </c>
      <c r="I28" s="33">
        <f t="shared" si="6"/>
        <v>94.150804624214985</v>
      </c>
      <c r="J28" s="33">
        <f t="shared" si="6"/>
        <v>96.630295480000001</v>
      </c>
      <c r="K28" s="33">
        <f t="shared" si="6"/>
        <v>228.07958821051398</v>
      </c>
      <c r="L28" s="33">
        <f t="shared" si="6"/>
        <v>150.74830743000001</v>
      </c>
      <c r="M28" s="33">
        <f t="shared" si="6"/>
        <v>379.8</v>
      </c>
      <c r="N28" s="33">
        <f t="shared" si="6"/>
        <v>19.688361440000001</v>
      </c>
      <c r="O28" s="33">
        <f t="shared" si="6"/>
        <v>905.3487379764174</v>
      </c>
      <c r="P28" s="33">
        <f t="shared" si="6"/>
        <v>0</v>
      </c>
      <c r="Q28" s="33">
        <f t="shared" si="6"/>
        <v>1609.8198185437368</v>
      </c>
      <c r="R28" s="30">
        <f t="shared" si="3"/>
        <v>-434.96342848472887</v>
      </c>
      <c r="S28" s="31">
        <f t="shared" si="4"/>
        <v>-0.61957919902639802</v>
      </c>
      <c r="T28" s="26" t="s">
        <v>31</v>
      </c>
    </row>
    <row r="29" spans="1:20" ht="29.25" customHeight="1" x14ac:dyDescent="0.25">
      <c r="A29" s="27" t="s">
        <v>38</v>
      </c>
      <c r="B29" s="28" t="s">
        <v>39</v>
      </c>
      <c r="C29" s="27" t="s">
        <v>30</v>
      </c>
      <c r="D29" s="33">
        <f>D94</f>
        <v>0</v>
      </c>
      <c r="E29" s="33">
        <f t="shared" ref="E29:Q29" si="7">E94</f>
        <v>0</v>
      </c>
      <c r="F29" s="33">
        <f t="shared" si="7"/>
        <v>0</v>
      </c>
      <c r="G29" s="33">
        <f t="shared" si="7"/>
        <v>0</v>
      </c>
      <c r="H29" s="33">
        <f t="shared" si="7"/>
        <v>0</v>
      </c>
      <c r="I29" s="33">
        <f t="shared" si="7"/>
        <v>0</v>
      </c>
      <c r="J29" s="33">
        <f t="shared" si="7"/>
        <v>0</v>
      </c>
      <c r="K29" s="33">
        <f t="shared" si="7"/>
        <v>0</v>
      </c>
      <c r="L29" s="33">
        <f t="shared" si="7"/>
        <v>0</v>
      </c>
      <c r="M29" s="33">
        <f t="shared" si="7"/>
        <v>0</v>
      </c>
      <c r="N29" s="33">
        <f t="shared" si="7"/>
        <v>0</v>
      </c>
      <c r="O29" s="33">
        <f t="shared" si="7"/>
        <v>0</v>
      </c>
      <c r="P29" s="33">
        <f t="shared" si="7"/>
        <v>0</v>
      </c>
      <c r="Q29" s="33">
        <f t="shared" si="7"/>
        <v>0</v>
      </c>
      <c r="R29" s="30">
        <f t="shared" si="3"/>
        <v>0</v>
      </c>
      <c r="S29" s="31" t="str">
        <f t="shared" si="4"/>
        <v>-</v>
      </c>
      <c r="T29" s="26" t="s">
        <v>31</v>
      </c>
    </row>
    <row r="30" spans="1:20" ht="29.25" customHeight="1" x14ac:dyDescent="0.25">
      <c r="A30" s="27" t="s">
        <v>40</v>
      </c>
      <c r="B30" s="28" t="s">
        <v>41</v>
      </c>
      <c r="C30" s="27" t="s">
        <v>30</v>
      </c>
      <c r="D30" s="33">
        <f t="shared" ref="D30:Q30" si="8">D97</f>
        <v>2761.415939999999</v>
      </c>
      <c r="E30" s="33">
        <f t="shared" si="8"/>
        <v>811.85351617999981</v>
      </c>
      <c r="F30" s="33">
        <f t="shared" si="8"/>
        <v>1949.5624238199994</v>
      </c>
      <c r="G30" s="33">
        <f t="shared" si="8"/>
        <v>1706.1955996667298</v>
      </c>
      <c r="H30" s="33">
        <f t="shared" si="8"/>
        <v>439.7995272</v>
      </c>
      <c r="I30" s="33">
        <f t="shared" si="8"/>
        <v>211.65</v>
      </c>
      <c r="J30" s="33">
        <f t="shared" si="8"/>
        <v>193.05867076000001</v>
      </c>
      <c r="K30" s="33">
        <f t="shared" si="8"/>
        <v>239.2929826207629</v>
      </c>
      <c r="L30" s="33">
        <f t="shared" si="8"/>
        <v>82.700021709999987</v>
      </c>
      <c r="M30" s="33">
        <f t="shared" si="8"/>
        <v>524.55303640572924</v>
      </c>
      <c r="N30" s="33">
        <f t="shared" si="8"/>
        <v>164.04083473</v>
      </c>
      <c r="O30" s="33">
        <f t="shared" si="8"/>
        <v>730.69958064023763</v>
      </c>
      <c r="P30" s="33">
        <f t="shared" si="8"/>
        <v>0</v>
      </c>
      <c r="Q30" s="33">
        <f t="shared" si="8"/>
        <v>1509.76289662</v>
      </c>
      <c r="R30" s="30">
        <f t="shared" si="3"/>
        <v>-535.69649182649209</v>
      </c>
      <c r="S30" s="31">
        <f t="shared" si="4"/>
        <v>-0.54915292464350263</v>
      </c>
      <c r="T30" s="26" t="s">
        <v>31</v>
      </c>
    </row>
    <row r="31" spans="1:20" ht="29.25" customHeight="1" x14ac:dyDescent="0.25">
      <c r="A31" s="27" t="s">
        <v>42</v>
      </c>
      <c r="B31" s="28" t="s">
        <v>43</v>
      </c>
      <c r="C31" s="27" t="s">
        <v>30</v>
      </c>
      <c r="D31" s="33">
        <f t="shared" ref="D31:Q32" si="9">D114</f>
        <v>0</v>
      </c>
      <c r="E31" s="33">
        <f t="shared" si="9"/>
        <v>0</v>
      </c>
      <c r="F31" s="33">
        <f t="shared" si="9"/>
        <v>0</v>
      </c>
      <c r="G31" s="33">
        <f t="shared" si="9"/>
        <v>0</v>
      </c>
      <c r="H31" s="33">
        <f t="shared" si="9"/>
        <v>0</v>
      </c>
      <c r="I31" s="33">
        <f t="shared" si="9"/>
        <v>0</v>
      </c>
      <c r="J31" s="33">
        <f t="shared" si="9"/>
        <v>0</v>
      </c>
      <c r="K31" s="33">
        <f t="shared" si="9"/>
        <v>0</v>
      </c>
      <c r="L31" s="33">
        <f t="shared" si="9"/>
        <v>0</v>
      </c>
      <c r="M31" s="33">
        <f t="shared" si="9"/>
        <v>0</v>
      </c>
      <c r="N31" s="33">
        <f t="shared" si="9"/>
        <v>0</v>
      </c>
      <c r="O31" s="33">
        <f t="shared" si="9"/>
        <v>0</v>
      </c>
      <c r="P31" s="33">
        <f t="shared" si="9"/>
        <v>0</v>
      </c>
      <c r="Q31" s="33">
        <f t="shared" si="9"/>
        <v>0</v>
      </c>
      <c r="R31" s="30">
        <f t="shared" si="3"/>
        <v>0</v>
      </c>
      <c r="S31" s="31" t="str">
        <f t="shared" si="4"/>
        <v>-</v>
      </c>
      <c r="T31" s="26" t="s">
        <v>31</v>
      </c>
    </row>
    <row r="32" spans="1:20" ht="29.25" customHeight="1" x14ac:dyDescent="0.25">
      <c r="A32" s="27" t="s">
        <v>44</v>
      </c>
      <c r="B32" s="28" t="s">
        <v>45</v>
      </c>
      <c r="C32" s="27" t="s">
        <v>30</v>
      </c>
      <c r="D32" s="33">
        <f t="shared" si="9"/>
        <v>1173.0823110233791</v>
      </c>
      <c r="E32" s="33">
        <f t="shared" si="9"/>
        <v>451.07565859500005</v>
      </c>
      <c r="F32" s="33">
        <f t="shared" si="9"/>
        <v>722.00665242837886</v>
      </c>
      <c r="G32" s="33">
        <f t="shared" si="9"/>
        <v>0</v>
      </c>
      <c r="H32" s="33">
        <f t="shared" si="9"/>
        <v>310.70006483999998</v>
      </c>
      <c r="I32" s="33">
        <f t="shared" si="9"/>
        <v>0</v>
      </c>
      <c r="J32" s="33">
        <f t="shared" si="9"/>
        <v>6.2385909800000006</v>
      </c>
      <c r="K32" s="33">
        <f t="shared" si="9"/>
        <v>0</v>
      </c>
      <c r="L32" s="33">
        <f t="shared" si="9"/>
        <v>265.09997170999998</v>
      </c>
      <c r="M32" s="33">
        <f t="shared" si="9"/>
        <v>0</v>
      </c>
      <c r="N32" s="33">
        <f t="shared" si="9"/>
        <v>39.361502150000007</v>
      </c>
      <c r="O32" s="33">
        <f t="shared" si="9"/>
        <v>0</v>
      </c>
      <c r="P32" s="33">
        <f t="shared" si="9"/>
        <v>0</v>
      </c>
      <c r="Q32" s="33">
        <f t="shared" si="9"/>
        <v>411.30658758837887</v>
      </c>
      <c r="R32" s="30">
        <f t="shared" si="3"/>
        <v>310.70006483999998</v>
      </c>
      <c r="S32" s="31" t="str">
        <f t="shared" si="4"/>
        <v>-</v>
      </c>
      <c r="T32" s="26" t="s">
        <v>31</v>
      </c>
    </row>
    <row r="33" spans="1:22" ht="29.25" customHeight="1" x14ac:dyDescent="0.25">
      <c r="A33" s="27" t="s">
        <v>46</v>
      </c>
      <c r="B33" s="28" t="s">
        <v>47</v>
      </c>
      <c r="C33" s="27" t="s">
        <v>30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0">
        <f t="shared" si="3"/>
        <v>0</v>
      </c>
      <c r="S33" s="31" t="str">
        <f t="shared" si="4"/>
        <v>-</v>
      </c>
      <c r="T33" s="26" t="s">
        <v>31</v>
      </c>
    </row>
    <row r="34" spans="1:22" ht="29.25" customHeight="1" x14ac:dyDescent="0.25">
      <c r="A34" s="27" t="s">
        <v>48</v>
      </c>
      <c r="B34" s="28" t="s">
        <v>49</v>
      </c>
      <c r="C34" s="27" t="s">
        <v>30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0">
        <f t="shared" si="3"/>
        <v>0</v>
      </c>
      <c r="S34" s="31" t="str">
        <f t="shared" si="4"/>
        <v>-</v>
      </c>
      <c r="T34" s="26" t="s">
        <v>31</v>
      </c>
    </row>
    <row r="35" spans="1:22" ht="29.25" customHeight="1" x14ac:dyDescent="0.25">
      <c r="A35" s="27" t="s">
        <v>50</v>
      </c>
      <c r="B35" s="28" t="s">
        <v>51</v>
      </c>
      <c r="C35" s="27" t="s">
        <v>30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0">
        <f t="shared" si="3"/>
        <v>0</v>
      </c>
      <c r="S35" s="31" t="str">
        <f t="shared" si="4"/>
        <v>-</v>
      </c>
      <c r="T35" s="26" t="s">
        <v>31</v>
      </c>
    </row>
    <row r="36" spans="1:22" ht="29.25" customHeight="1" x14ac:dyDescent="0.25">
      <c r="A36" s="27" t="s">
        <v>52</v>
      </c>
      <c r="B36" s="28" t="s">
        <v>53</v>
      </c>
      <c r="C36" s="27" t="s">
        <v>30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0">
        <f t="shared" si="3"/>
        <v>0</v>
      </c>
      <c r="S36" s="31" t="str">
        <f t="shared" si="4"/>
        <v>-</v>
      </c>
      <c r="T36" s="26" t="s">
        <v>31</v>
      </c>
    </row>
    <row r="37" spans="1:22" ht="29.25" customHeight="1" x14ac:dyDescent="0.25">
      <c r="A37" s="27" t="s">
        <v>54</v>
      </c>
      <c r="B37" s="28" t="s">
        <v>55</v>
      </c>
      <c r="C37" s="27" t="s">
        <v>30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0">
        <f t="shared" si="3"/>
        <v>0</v>
      </c>
      <c r="S37" s="31" t="str">
        <f t="shared" si="4"/>
        <v>-</v>
      </c>
      <c r="T37" s="26" t="s">
        <v>31</v>
      </c>
    </row>
    <row r="38" spans="1:22" ht="29.25" customHeight="1" x14ac:dyDescent="0.25">
      <c r="A38" s="27" t="s">
        <v>56</v>
      </c>
      <c r="B38" s="28" t="s">
        <v>57</v>
      </c>
      <c r="C38" s="27" t="s">
        <v>30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0">
        <f t="shared" si="3"/>
        <v>0</v>
      </c>
      <c r="S38" s="31" t="str">
        <f t="shared" si="4"/>
        <v>-</v>
      </c>
      <c r="T38" s="26" t="s">
        <v>31</v>
      </c>
    </row>
    <row r="39" spans="1:22" ht="29.25" customHeight="1" x14ac:dyDescent="0.25">
      <c r="A39" s="27" t="s">
        <v>58</v>
      </c>
      <c r="B39" s="28" t="s">
        <v>43</v>
      </c>
      <c r="C39" s="27" t="s">
        <v>30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0">
        <f t="shared" si="3"/>
        <v>0</v>
      </c>
      <c r="S39" s="31" t="str">
        <f t="shared" si="4"/>
        <v>-</v>
      </c>
      <c r="T39" s="26" t="s">
        <v>31</v>
      </c>
    </row>
    <row r="40" spans="1:22" ht="29.25" customHeight="1" x14ac:dyDescent="0.25">
      <c r="A40" s="27" t="s">
        <v>59</v>
      </c>
      <c r="B40" s="28" t="s">
        <v>45</v>
      </c>
      <c r="C40" s="27" t="s">
        <v>30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0">
        <f t="shared" si="3"/>
        <v>0</v>
      </c>
      <c r="S40" s="31" t="str">
        <f t="shared" si="4"/>
        <v>-</v>
      </c>
      <c r="T40" s="26" t="s">
        <v>31</v>
      </c>
    </row>
    <row r="41" spans="1:22" ht="29.25" customHeight="1" x14ac:dyDescent="0.25">
      <c r="A41" s="27" t="s">
        <v>60</v>
      </c>
      <c r="B41" s="28" t="s">
        <v>61</v>
      </c>
      <c r="C41" s="27" t="s">
        <v>30</v>
      </c>
      <c r="D41" s="33">
        <f>D223</f>
        <v>73.600891651036349</v>
      </c>
      <c r="E41" s="33">
        <f t="shared" ref="E41:Q42" si="10">E223</f>
        <v>1.6004536600000001</v>
      </c>
      <c r="F41" s="33">
        <f t="shared" si="10"/>
        <v>72.00043799103635</v>
      </c>
      <c r="G41" s="33">
        <f t="shared" si="10"/>
        <v>55.087602082146496</v>
      </c>
      <c r="H41" s="33">
        <f t="shared" si="10"/>
        <v>0</v>
      </c>
      <c r="I41" s="33">
        <f t="shared" si="10"/>
        <v>0</v>
      </c>
      <c r="J41" s="33">
        <f t="shared" si="10"/>
        <v>0</v>
      </c>
      <c r="K41" s="33">
        <f t="shared" si="10"/>
        <v>0</v>
      </c>
      <c r="L41" s="33">
        <f t="shared" si="10"/>
        <v>0</v>
      </c>
      <c r="M41" s="33">
        <f t="shared" si="10"/>
        <v>0</v>
      </c>
      <c r="N41" s="33">
        <f t="shared" si="10"/>
        <v>0</v>
      </c>
      <c r="O41" s="33">
        <f t="shared" si="10"/>
        <v>55.087602082146496</v>
      </c>
      <c r="P41" s="33">
        <f t="shared" si="10"/>
        <v>0</v>
      </c>
      <c r="Q41" s="33">
        <f t="shared" si="10"/>
        <v>72.00043799103635</v>
      </c>
      <c r="R41" s="30">
        <f t="shared" si="3"/>
        <v>0</v>
      </c>
      <c r="S41" s="31" t="str">
        <f t="shared" si="4"/>
        <v>-</v>
      </c>
      <c r="T41" s="26" t="s">
        <v>31</v>
      </c>
    </row>
    <row r="42" spans="1:22" ht="29.25" customHeight="1" x14ac:dyDescent="0.25">
      <c r="A42" s="27" t="s">
        <v>62</v>
      </c>
      <c r="B42" s="28" t="s">
        <v>51</v>
      </c>
      <c r="C42" s="27" t="s">
        <v>30</v>
      </c>
      <c r="D42" s="33">
        <f>D224</f>
        <v>0</v>
      </c>
      <c r="E42" s="33">
        <f t="shared" si="10"/>
        <v>0</v>
      </c>
      <c r="F42" s="33">
        <f t="shared" si="10"/>
        <v>0</v>
      </c>
      <c r="G42" s="33">
        <f t="shared" si="10"/>
        <v>0</v>
      </c>
      <c r="H42" s="33">
        <f t="shared" si="10"/>
        <v>0</v>
      </c>
      <c r="I42" s="33">
        <f t="shared" si="10"/>
        <v>0</v>
      </c>
      <c r="J42" s="33">
        <f t="shared" si="10"/>
        <v>0</v>
      </c>
      <c r="K42" s="33">
        <f t="shared" si="10"/>
        <v>0</v>
      </c>
      <c r="L42" s="33">
        <f t="shared" si="10"/>
        <v>0</v>
      </c>
      <c r="M42" s="33">
        <f t="shared" si="10"/>
        <v>0</v>
      </c>
      <c r="N42" s="33">
        <f t="shared" si="10"/>
        <v>0</v>
      </c>
      <c r="O42" s="33">
        <f t="shared" si="10"/>
        <v>0</v>
      </c>
      <c r="P42" s="33">
        <f t="shared" si="10"/>
        <v>0</v>
      </c>
      <c r="Q42" s="33">
        <f t="shared" si="10"/>
        <v>0</v>
      </c>
      <c r="R42" s="30">
        <f t="shared" si="3"/>
        <v>0</v>
      </c>
      <c r="S42" s="31" t="str">
        <f t="shared" si="4"/>
        <v>-</v>
      </c>
      <c r="T42" s="26" t="s">
        <v>31</v>
      </c>
    </row>
    <row r="43" spans="1:22" ht="29.25" customHeight="1" x14ac:dyDescent="0.25">
      <c r="A43" s="27" t="s">
        <v>63</v>
      </c>
      <c r="B43" s="28" t="s">
        <v>64</v>
      </c>
      <c r="C43" s="27" t="s">
        <v>30</v>
      </c>
      <c r="D43" s="33">
        <f>D230</f>
        <v>0</v>
      </c>
      <c r="E43" s="33">
        <f t="shared" ref="E43:Q43" si="11">E230</f>
        <v>0</v>
      </c>
      <c r="F43" s="33">
        <f t="shared" si="11"/>
        <v>0</v>
      </c>
      <c r="G43" s="33">
        <f t="shared" si="11"/>
        <v>0</v>
      </c>
      <c r="H43" s="33">
        <f t="shared" si="11"/>
        <v>0</v>
      </c>
      <c r="I43" s="33">
        <f t="shared" si="11"/>
        <v>0</v>
      </c>
      <c r="J43" s="33">
        <f t="shared" si="11"/>
        <v>0</v>
      </c>
      <c r="K43" s="33">
        <f t="shared" si="11"/>
        <v>0</v>
      </c>
      <c r="L43" s="33">
        <f t="shared" si="11"/>
        <v>0</v>
      </c>
      <c r="M43" s="33">
        <f t="shared" si="11"/>
        <v>0</v>
      </c>
      <c r="N43" s="33">
        <f t="shared" si="11"/>
        <v>0</v>
      </c>
      <c r="O43" s="33">
        <f t="shared" si="11"/>
        <v>0</v>
      </c>
      <c r="P43" s="33">
        <f t="shared" si="11"/>
        <v>0</v>
      </c>
      <c r="Q43" s="33">
        <f t="shared" si="11"/>
        <v>0</v>
      </c>
      <c r="R43" s="30">
        <f t="shared" si="3"/>
        <v>0</v>
      </c>
      <c r="S43" s="31" t="str">
        <f t="shared" si="4"/>
        <v>-</v>
      </c>
      <c r="T43" s="26" t="s">
        <v>31</v>
      </c>
    </row>
    <row r="44" spans="1:22" ht="29.25" customHeight="1" x14ac:dyDescent="0.25">
      <c r="A44" s="27" t="s">
        <v>65</v>
      </c>
      <c r="B44" s="28" t="s">
        <v>66</v>
      </c>
      <c r="C44" s="27" t="s">
        <v>30</v>
      </c>
      <c r="D44" s="33">
        <f>D237</f>
        <v>0</v>
      </c>
      <c r="E44" s="33">
        <f t="shared" ref="E44:Q44" si="12">E237</f>
        <v>0</v>
      </c>
      <c r="F44" s="33">
        <f t="shared" si="12"/>
        <v>0</v>
      </c>
      <c r="G44" s="33">
        <f t="shared" si="12"/>
        <v>0</v>
      </c>
      <c r="H44" s="33">
        <f t="shared" si="12"/>
        <v>0</v>
      </c>
      <c r="I44" s="33">
        <f t="shared" si="12"/>
        <v>0</v>
      </c>
      <c r="J44" s="33">
        <f t="shared" si="12"/>
        <v>0</v>
      </c>
      <c r="K44" s="33">
        <f t="shared" si="12"/>
        <v>0</v>
      </c>
      <c r="L44" s="33">
        <f t="shared" si="12"/>
        <v>0</v>
      </c>
      <c r="M44" s="33">
        <f t="shared" si="12"/>
        <v>0</v>
      </c>
      <c r="N44" s="33">
        <f t="shared" si="12"/>
        <v>0</v>
      </c>
      <c r="O44" s="33">
        <f t="shared" si="12"/>
        <v>0</v>
      </c>
      <c r="P44" s="33">
        <f t="shared" si="12"/>
        <v>0</v>
      </c>
      <c r="Q44" s="33">
        <f t="shared" si="12"/>
        <v>0</v>
      </c>
      <c r="R44" s="30">
        <f t="shared" si="3"/>
        <v>0</v>
      </c>
      <c r="S44" s="31" t="str">
        <f t="shared" si="4"/>
        <v>-</v>
      </c>
      <c r="T44" s="26" t="s">
        <v>31</v>
      </c>
    </row>
    <row r="45" spans="1:22" ht="29.25" customHeight="1" x14ac:dyDescent="0.25">
      <c r="A45" s="27" t="s">
        <v>67</v>
      </c>
      <c r="B45" s="28" t="s">
        <v>43</v>
      </c>
      <c r="C45" s="27" t="s">
        <v>30</v>
      </c>
      <c r="D45" s="33">
        <f>D244</f>
        <v>0</v>
      </c>
      <c r="E45" s="33">
        <f t="shared" ref="E45:Q46" si="13">E244</f>
        <v>0</v>
      </c>
      <c r="F45" s="33">
        <f t="shared" si="13"/>
        <v>0</v>
      </c>
      <c r="G45" s="33">
        <f t="shared" si="13"/>
        <v>0</v>
      </c>
      <c r="H45" s="33">
        <f t="shared" si="13"/>
        <v>0</v>
      </c>
      <c r="I45" s="33">
        <f t="shared" si="13"/>
        <v>0</v>
      </c>
      <c r="J45" s="33">
        <f t="shared" si="13"/>
        <v>0</v>
      </c>
      <c r="K45" s="33">
        <f t="shared" si="13"/>
        <v>0</v>
      </c>
      <c r="L45" s="33">
        <f t="shared" si="13"/>
        <v>0</v>
      </c>
      <c r="M45" s="33">
        <f t="shared" si="13"/>
        <v>0</v>
      </c>
      <c r="N45" s="33">
        <f t="shared" si="13"/>
        <v>0</v>
      </c>
      <c r="O45" s="33">
        <f t="shared" si="13"/>
        <v>0</v>
      </c>
      <c r="P45" s="33">
        <f t="shared" si="13"/>
        <v>0</v>
      </c>
      <c r="Q45" s="33">
        <f t="shared" si="13"/>
        <v>0</v>
      </c>
      <c r="R45" s="30">
        <f t="shared" si="3"/>
        <v>0</v>
      </c>
      <c r="S45" s="31" t="str">
        <f t="shared" si="4"/>
        <v>-</v>
      </c>
      <c r="T45" s="26" t="s">
        <v>31</v>
      </c>
    </row>
    <row r="46" spans="1:22" ht="29.25" customHeight="1" x14ac:dyDescent="0.25">
      <c r="A46" s="27" t="s">
        <v>68</v>
      </c>
      <c r="B46" s="28" t="s">
        <v>45</v>
      </c>
      <c r="C46" s="27" t="s">
        <v>30</v>
      </c>
      <c r="D46" s="33">
        <f>D245</f>
        <v>73.600891651036349</v>
      </c>
      <c r="E46" s="33">
        <f t="shared" si="13"/>
        <v>1.6004536600000001</v>
      </c>
      <c r="F46" s="33">
        <f t="shared" si="13"/>
        <v>72.00043799103635</v>
      </c>
      <c r="G46" s="33">
        <f t="shared" si="13"/>
        <v>55.087602082146496</v>
      </c>
      <c r="H46" s="33">
        <f t="shared" si="13"/>
        <v>0</v>
      </c>
      <c r="I46" s="33">
        <f t="shared" si="13"/>
        <v>0</v>
      </c>
      <c r="J46" s="33">
        <f t="shared" si="13"/>
        <v>0</v>
      </c>
      <c r="K46" s="33">
        <f t="shared" si="13"/>
        <v>0</v>
      </c>
      <c r="L46" s="33">
        <f t="shared" si="13"/>
        <v>0</v>
      </c>
      <c r="M46" s="33">
        <f t="shared" si="13"/>
        <v>0</v>
      </c>
      <c r="N46" s="33">
        <f t="shared" si="13"/>
        <v>0</v>
      </c>
      <c r="O46" s="33">
        <f t="shared" si="13"/>
        <v>55.087602082146496</v>
      </c>
      <c r="P46" s="33">
        <f t="shared" si="13"/>
        <v>0</v>
      </c>
      <c r="Q46" s="33">
        <f t="shared" si="13"/>
        <v>72.00043799103635</v>
      </c>
      <c r="R46" s="30">
        <f t="shared" si="3"/>
        <v>0</v>
      </c>
      <c r="S46" s="31" t="str">
        <f t="shared" si="4"/>
        <v>-</v>
      </c>
      <c r="T46" s="26" t="s">
        <v>31</v>
      </c>
    </row>
    <row r="47" spans="1:22" ht="29.25" customHeight="1" x14ac:dyDescent="0.25">
      <c r="A47" s="27" t="s">
        <v>69</v>
      </c>
      <c r="B47" s="28" t="s">
        <v>70</v>
      </c>
      <c r="C47" s="27" t="s">
        <v>30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f>Q250</f>
        <v>0</v>
      </c>
      <c r="R47" s="30">
        <f t="shared" si="3"/>
        <v>0</v>
      </c>
      <c r="S47" s="31" t="str">
        <f t="shared" si="4"/>
        <v>-</v>
      </c>
      <c r="T47" s="26" t="s">
        <v>31</v>
      </c>
    </row>
    <row r="48" spans="1:22" ht="30" customHeight="1" x14ac:dyDescent="0.25">
      <c r="A48" s="27" t="s">
        <v>71</v>
      </c>
      <c r="B48" s="28" t="s">
        <v>72</v>
      </c>
      <c r="C48" s="27" t="s">
        <v>30</v>
      </c>
      <c r="D48" s="33">
        <f t="shared" ref="D48:Q48" si="14">SUM(D49,D184,D223,D250)</f>
        <v>6508.1646954760927</v>
      </c>
      <c r="E48" s="33">
        <f t="shared" si="14"/>
        <v>1822.9518445918695</v>
      </c>
      <c r="F48" s="33">
        <f t="shared" si="14"/>
        <v>4685.2128508842225</v>
      </c>
      <c r="G48" s="33">
        <f t="shared" si="14"/>
        <v>3411.5758482373208</v>
      </c>
      <c r="H48" s="33">
        <f t="shared" si="14"/>
        <v>1029.9380125399998</v>
      </c>
      <c r="I48" s="33">
        <f t="shared" si="14"/>
        <v>310.18728355421501</v>
      </c>
      <c r="J48" s="33">
        <f t="shared" si="14"/>
        <v>303.64004535000004</v>
      </c>
      <c r="K48" s="33">
        <f t="shared" si="14"/>
        <v>477.1669708312769</v>
      </c>
      <c r="L48" s="33">
        <f t="shared" si="14"/>
        <v>498.54830084999998</v>
      </c>
      <c r="M48" s="33">
        <f t="shared" si="14"/>
        <v>916.52449080906263</v>
      </c>
      <c r="N48" s="33">
        <f t="shared" si="14"/>
        <v>227.74966634</v>
      </c>
      <c r="O48" s="33">
        <f t="shared" si="14"/>
        <v>1707.697103042766</v>
      </c>
      <c r="P48" s="33">
        <f t="shared" si="14"/>
        <v>0</v>
      </c>
      <c r="Q48" s="33">
        <f t="shared" si="14"/>
        <v>3655.2748383442231</v>
      </c>
      <c r="R48" s="30">
        <f t="shared" si="3"/>
        <v>-673.94073265455449</v>
      </c>
      <c r="S48" s="31">
        <f t="shared" si="4"/>
        <v>-0.39553327051896625</v>
      </c>
      <c r="T48" s="26" t="s">
        <v>31</v>
      </c>
      <c r="U48" s="10"/>
      <c r="V48" s="10"/>
    </row>
    <row r="49" spans="1:26" ht="30" customHeight="1" x14ac:dyDescent="0.25">
      <c r="A49" s="27" t="s">
        <v>73</v>
      </c>
      <c r="B49" s="34" t="s">
        <v>74</v>
      </c>
      <c r="C49" s="27" t="s">
        <v>30</v>
      </c>
      <c r="D49" s="33">
        <f t="shared" ref="D49:Q49" si="15">D50+D75+D94+D97+D114+D115</f>
        <v>6434.5638038250563</v>
      </c>
      <c r="E49" s="33">
        <f t="shared" si="15"/>
        <v>1821.3513909318694</v>
      </c>
      <c r="F49" s="33">
        <f t="shared" si="15"/>
        <v>4613.2124128931864</v>
      </c>
      <c r="G49" s="33">
        <f t="shared" si="15"/>
        <v>3356.4882461551742</v>
      </c>
      <c r="H49" s="33">
        <f t="shared" si="15"/>
        <v>1029.9380125399998</v>
      </c>
      <c r="I49" s="33">
        <f t="shared" si="15"/>
        <v>310.18728355421501</v>
      </c>
      <c r="J49" s="33">
        <f t="shared" si="15"/>
        <v>303.64004535000004</v>
      </c>
      <c r="K49" s="33">
        <f t="shared" si="15"/>
        <v>477.1669708312769</v>
      </c>
      <c r="L49" s="33">
        <f t="shared" si="15"/>
        <v>498.54830084999998</v>
      </c>
      <c r="M49" s="33">
        <f t="shared" si="15"/>
        <v>916.52449080906263</v>
      </c>
      <c r="N49" s="33">
        <f t="shared" si="15"/>
        <v>227.74966634</v>
      </c>
      <c r="O49" s="33">
        <f t="shared" si="15"/>
        <v>1652.6095009606195</v>
      </c>
      <c r="P49" s="33">
        <f t="shared" si="15"/>
        <v>0</v>
      </c>
      <c r="Q49" s="33">
        <f t="shared" si="15"/>
        <v>3583.2744003531866</v>
      </c>
      <c r="R49" s="30">
        <f t="shared" si="3"/>
        <v>-673.94073265455449</v>
      </c>
      <c r="S49" s="31">
        <f t="shared" si="4"/>
        <v>-0.39553327051896625</v>
      </c>
      <c r="T49" s="26" t="s">
        <v>31</v>
      </c>
      <c r="U49" s="10"/>
      <c r="V49" s="10"/>
    </row>
    <row r="50" spans="1:26" x14ac:dyDescent="0.25">
      <c r="A50" s="27" t="s">
        <v>75</v>
      </c>
      <c r="B50" s="34" t="s">
        <v>76</v>
      </c>
      <c r="C50" s="27" t="s">
        <v>30</v>
      </c>
      <c r="D50" s="33">
        <f t="shared" ref="D50:Q50" si="16">D51+D58+D61+D70</f>
        <v>150.41146531107026</v>
      </c>
      <c r="E50" s="33">
        <f t="shared" si="16"/>
        <v>85.654911559999363</v>
      </c>
      <c r="F50" s="33">
        <f t="shared" si="16"/>
        <v>64.756553751070882</v>
      </c>
      <c r="G50" s="33">
        <f t="shared" si="16"/>
        <v>42.913515677297731</v>
      </c>
      <c r="H50" s="33">
        <f t="shared" si="16"/>
        <v>12.371456149999998</v>
      </c>
      <c r="I50" s="33">
        <f t="shared" si="16"/>
        <v>4.38647893</v>
      </c>
      <c r="J50" s="33">
        <f t="shared" si="16"/>
        <v>7.7124881299999997</v>
      </c>
      <c r="K50" s="33">
        <f t="shared" si="16"/>
        <v>9.7943999999999996</v>
      </c>
      <c r="L50" s="33">
        <f t="shared" si="16"/>
        <v>0</v>
      </c>
      <c r="M50" s="33">
        <f t="shared" si="16"/>
        <v>12.171454403333332</v>
      </c>
      <c r="N50" s="33">
        <f t="shared" si="16"/>
        <v>4.6589680200000005</v>
      </c>
      <c r="O50" s="33">
        <f t="shared" si="16"/>
        <v>16.561182343964397</v>
      </c>
      <c r="P50" s="33">
        <f t="shared" si="16"/>
        <v>0</v>
      </c>
      <c r="Q50" s="33">
        <f t="shared" si="16"/>
        <v>52.385097601070889</v>
      </c>
      <c r="R50" s="30">
        <f t="shared" si="3"/>
        <v>-13.98087718333333</v>
      </c>
      <c r="S50" s="31">
        <f t="shared" si="4"/>
        <v>-0.53053659448246193</v>
      </c>
      <c r="T50" s="26" t="s">
        <v>31</v>
      </c>
      <c r="U50" s="10"/>
      <c r="V50" s="10"/>
    </row>
    <row r="51" spans="1:26" x14ac:dyDescent="0.25">
      <c r="A51" s="27" t="s">
        <v>77</v>
      </c>
      <c r="B51" s="34" t="s">
        <v>78</v>
      </c>
      <c r="C51" s="27" t="s">
        <v>30</v>
      </c>
      <c r="D51" s="33">
        <f>SUM(D52,D53,D54)</f>
        <v>149.3843462709348</v>
      </c>
      <c r="E51" s="33">
        <f t="shared" ref="E51:Q51" si="17">SUM(E52,E53,E54)</f>
        <v>85.654911559999363</v>
      </c>
      <c r="F51" s="33">
        <f t="shared" si="17"/>
        <v>63.729434710935422</v>
      </c>
      <c r="G51" s="33">
        <f t="shared" si="17"/>
        <v>42.913515677297731</v>
      </c>
      <c r="H51" s="33">
        <f t="shared" si="17"/>
        <v>11.456900739999998</v>
      </c>
      <c r="I51" s="33">
        <f t="shared" si="17"/>
        <v>4.38647893</v>
      </c>
      <c r="J51" s="33">
        <f t="shared" si="17"/>
        <v>7.7124881299999997</v>
      </c>
      <c r="K51" s="33">
        <f t="shared" si="17"/>
        <v>9.7943999999999996</v>
      </c>
      <c r="L51" s="33">
        <f t="shared" si="17"/>
        <v>0</v>
      </c>
      <c r="M51" s="33">
        <f t="shared" si="17"/>
        <v>12.171454403333332</v>
      </c>
      <c r="N51" s="33">
        <f t="shared" si="17"/>
        <v>3.7444126100000004</v>
      </c>
      <c r="O51" s="33">
        <f t="shared" si="17"/>
        <v>16.561182343964397</v>
      </c>
      <c r="P51" s="33">
        <f t="shared" si="17"/>
        <v>0</v>
      </c>
      <c r="Q51" s="33">
        <f t="shared" si="17"/>
        <v>52.272533970935427</v>
      </c>
      <c r="R51" s="30">
        <f t="shared" si="3"/>
        <v>-14.89543259333333</v>
      </c>
      <c r="S51" s="31">
        <f t="shared" si="4"/>
        <v>-0.56524150650796257</v>
      </c>
      <c r="T51" s="26" t="s">
        <v>31</v>
      </c>
      <c r="U51" s="10"/>
      <c r="V51" s="10"/>
    </row>
    <row r="52" spans="1:26" ht="31.5" x14ac:dyDescent="0.25">
      <c r="A52" s="35" t="s">
        <v>79</v>
      </c>
      <c r="B52" s="35" t="s">
        <v>80</v>
      </c>
      <c r="C52" s="35" t="s">
        <v>79</v>
      </c>
      <c r="D52" s="36">
        <v>96.990614409429895</v>
      </c>
      <c r="E52" s="36">
        <v>48.809659329999363</v>
      </c>
      <c r="F52" s="37">
        <v>48.180955079430518</v>
      </c>
      <c r="G52" s="38">
        <v>35.190762470230531</v>
      </c>
      <c r="H52" s="37">
        <f>J52+L52+N52+P52</f>
        <v>5.9072783399999995</v>
      </c>
      <c r="I52" s="37">
        <v>4.38647893</v>
      </c>
      <c r="J52" s="37">
        <v>4.38647893</v>
      </c>
      <c r="K52" s="37">
        <v>8.5559999999999992</v>
      </c>
      <c r="L52" s="37">
        <v>0</v>
      </c>
      <c r="M52" s="37">
        <v>9.6958544033333318</v>
      </c>
      <c r="N52" s="37">
        <v>1.52079941</v>
      </c>
      <c r="O52" s="37">
        <v>12.552429136897198</v>
      </c>
      <c r="P52" s="37">
        <v>0</v>
      </c>
      <c r="Q52" s="38">
        <f>F52-H52</f>
        <v>42.27367673943052</v>
      </c>
      <c r="R52" s="30">
        <f t="shared" si="3"/>
        <v>-16.731054993333331</v>
      </c>
      <c r="S52" s="31">
        <f t="shared" si="4"/>
        <v>-0.73905860237061027</v>
      </c>
      <c r="T52" s="39" t="s">
        <v>81</v>
      </c>
      <c r="U52" s="10" t="s">
        <v>79</v>
      </c>
      <c r="V52" s="10" t="b">
        <f t="shared" ref="V52:V68" si="18">U52=C52</f>
        <v>1</v>
      </c>
      <c r="W52" s="40"/>
      <c r="Z52" s="40"/>
    </row>
    <row r="53" spans="1:26" ht="94.5" x14ac:dyDescent="0.25">
      <c r="A53" s="35" t="s">
        <v>82</v>
      </c>
      <c r="B53" s="35" t="s">
        <v>83</v>
      </c>
      <c r="C53" s="35" t="s">
        <v>82</v>
      </c>
      <c r="D53" s="36">
        <v>29.655207218267197</v>
      </c>
      <c r="E53" s="36">
        <v>19.160188649999998</v>
      </c>
      <c r="F53" s="37">
        <v>10.495018568267199</v>
      </c>
      <c r="G53" s="38">
        <v>7.7227532070671989</v>
      </c>
      <c r="H53" s="37">
        <f>J53+L53+N53+P53</f>
        <v>0.78134999999999999</v>
      </c>
      <c r="I53" s="37">
        <v>0</v>
      </c>
      <c r="J53" s="37">
        <v>0</v>
      </c>
      <c r="K53" s="37">
        <v>1.2383999999999997</v>
      </c>
      <c r="L53" s="37">
        <v>0</v>
      </c>
      <c r="M53" s="37">
        <v>2.4756</v>
      </c>
      <c r="N53" s="37">
        <v>0.78134999999999999</v>
      </c>
      <c r="O53" s="37">
        <v>4.0087532070671994</v>
      </c>
      <c r="P53" s="37">
        <v>0</v>
      </c>
      <c r="Q53" s="38">
        <f t="shared" ref="Q53" si="19">F53-H53</f>
        <v>9.7136685682671988</v>
      </c>
      <c r="R53" s="30">
        <f t="shared" si="3"/>
        <v>-2.9326499999999998</v>
      </c>
      <c r="S53" s="31">
        <f t="shared" si="4"/>
        <v>-0.78962035541195486</v>
      </c>
      <c r="T53" s="39" t="s">
        <v>84</v>
      </c>
      <c r="U53" s="10" t="s">
        <v>82</v>
      </c>
      <c r="V53" s="10" t="b">
        <f t="shared" si="18"/>
        <v>1</v>
      </c>
      <c r="W53" s="40"/>
      <c r="Z53" s="40"/>
    </row>
    <row r="54" spans="1:26" ht="31.5" x14ac:dyDescent="0.25">
      <c r="A54" s="27" t="s">
        <v>85</v>
      </c>
      <c r="B54" s="28" t="s">
        <v>86</v>
      </c>
      <c r="C54" s="27" t="s">
        <v>30</v>
      </c>
      <c r="D54" s="33">
        <f>SUM(D55:D57)</f>
        <v>22.738524643237703</v>
      </c>
      <c r="E54" s="33">
        <f t="shared" ref="E54:Q54" si="20">SUM(E55:E57)</f>
        <v>17.685063580000001</v>
      </c>
      <c r="F54" s="33">
        <f t="shared" si="20"/>
        <v>5.0534610632377017</v>
      </c>
      <c r="G54" s="33">
        <f t="shared" si="20"/>
        <v>0</v>
      </c>
      <c r="H54" s="33">
        <f t="shared" si="20"/>
        <v>4.7682723999999999</v>
      </c>
      <c r="I54" s="33">
        <f t="shared" si="20"/>
        <v>0</v>
      </c>
      <c r="J54" s="33">
        <f t="shared" si="20"/>
        <v>3.3260091999999997</v>
      </c>
      <c r="K54" s="33">
        <f t="shared" si="20"/>
        <v>0</v>
      </c>
      <c r="L54" s="33">
        <f t="shared" si="20"/>
        <v>0</v>
      </c>
      <c r="M54" s="33">
        <f t="shared" si="20"/>
        <v>0</v>
      </c>
      <c r="N54" s="33">
        <f t="shared" si="20"/>
        <v>1.4422632</v>
      </c>
      <c r="O54" s="33">
        <f t="shared" si="20"/>
        <v>0</v>
      </c>
      <c r="P54" s="33">
        <f t="shared" si="20"/>
        <v>0</v>
      </c>
      <c r="Q54" s="33">
        <f t="shared" si="20"/>
        <v>0.28518866323770142</v>
      </c>
      <c r="R54" s="30">
        <f t="shared" si="3"/>
        <v>4.7682723999999999</v>
      </c>
      <c r="S54" s="31" t="str">
        <f t="shared" si="4"/>
        <v>-</v>
      </c>
      <c r="T54" s="26" t="s">
        <v>31</v>
      </c>
      <c r="U54" s="10" t="s">
        <v>30</v>
      </c>
      <c r="V54" s="10" t="b">
        <f t="shared" si="18"/>
        <v>1</v>
      </c>
      <c r="W54" s="40"/>
    </row>
    <row r="55" spans="1:26" ht="94.5" x14ac:dyDescent="0.25">
      <c r="A55" s="35" t="s">
        <v>85</v>
      </c>
      <c r="B55" s="35" t="s">
        <v>87</v>
      </c>
      <c r="C55" s="35" t="s">
        <v>88</v>
      </c>
      <c r="D55" s="36">
        <v>2.6804050512377038</v>
      </c>
      <c r="E55" s="36">
        <v>0</v>
      </c>
      <c r="F55" s="37">
        <v>2.6804050512377038</v>
      </c>
      <c r="G55" s="38">
        <v>0</v>
      </c>
      <c r="H55" s="37">
        <f t="shared" ref="H55:H57" si="21">J55+L55+N55+P55</f>
        <v>2.3952163799999999</v>
      </c>
      <c r="I55" s="37">
        <v>0</v>
      </c>
      <c r="J55" s="37">
        <v>2.3952163799999999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8">
        <f t="shared" ref="Q55:Q57" si="22">F55-H55</f>
        <v>0.28518867123770386</v>
      </c>
      <c r="R55" s="30">
        <f t="shared" si="3"/>
        <v>2.3952163799999999</v>
      </c>
      <c r="S55" s="31" t="str">
        <f t="shared" si="4"/>
        <v>-</v>
      </c>
      <c r="T55" s="41" t="s">
        <v>89</v>
      </c>
      <c r="U55" s="10" t="s">
        <v>88</v>
      </c>
      <c r="V55" s="10" t="b">
        <f t="shared" si="18"/>
        <v>1</v>
      </c>
      <c r="W55" s="40"/>
    </row>
    <row r="56" spans="1:26" ht="94.5" x14ac:dyDescent="0.25">
      <c r="A56" s="35" t="s">
        <v>85</v>
      </c>
      <c r="B56" s="35" t="s">
        <v>90</v>
      </c>
      <c r="C56" s="35" t="s">
        <v>91</v>
      </c>
      <c r="D56" s="36">
        <v>18.615856403999999</v>
      </c>
      <c r="E56" s="36">
        <v>17.685063580000001</v>
      </c>
      <c r="F56" s="37">
        <v>0.93079282399999741</v>
      </c>
      <c r="G56" s="38">
        <v>0</v>
      </c>
      <c r="H56" s="37">
        <f t="shared" si="21"/>
        <v>0.93079281999999997</v>
      </c>
      <c r="I56" s="37">
        <v>0</v>
      </c>
      <c r="J56" s="37">
        <v>0.93079281999999997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8">
        <f t="shared" si="22"/>
        <v>3.99999744438162E-9</v>
      </c>
      <c r="R56" s="30">
        <f t="shared" si="3"/>
        <v>0.93079281999999997</v>
      </c>
      <c r="S56" s="31" t="str">
        <f t="shared" si="4"/>
        <v>-</v>
      </c>
      <c r="T56" s="41" t="s">
        <v>92</v>
      </c>
      <c r="U56" s="10" t="s">
        <v>91</v>
      </c>
      <c r="V56" s="10" t="b">
        <f t="shared" si="18"/>
        <v>1</v>
      </c>
      <c r="W56" s="40"/>
    </row>
    <row r="57" spans="1:26" ht="63" x14ac:dyDescent="0.25">
      <c r="A57" s="35" t="s">
        <v>85</v>
      </c>
      <c r="B57" s="35" t="s">
        <v>93</v>
      </c>
      <c r="C57" s="35" t="s">
        <v>94</v>
      </c>
      <c r="D57" s="36">
        <v>1.4422631880000001</v>
      </c>
      <c r="E57" s="36">
        <v>0</v>
      </c>
      <c r="F57" s="37">
        <v>1.4422631880000001</v>
      </c>
      <c r="G57" s="38">
        <v>0</v>
      </c>
      <c r="H57" s="37">
        <f t="shared" si="21"/>
        <v>1.4422632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1.4422632</v>
      </c>
      <c r="O57" s="37">
        <v>0</v>
      </c>
      <c r="P57" s="37">
        <v>0</v>
      </c>
      <c r="Q57" s="38">
        <f t="shared" si="22"/>
        <v>-1.1999999882661427E-8</v>
      </c>
      <c r="R57" s="30">
        <f t="shared" si="3"/>
        <v>1.4422632</v>
      </c>
      <c r="S57" s="31" t="str">
        <f t="shared" si="4"/>
        <v>-</v>
      </c>
      <c r="T57" s="41" t="s">
        <v>95</v>
      </c>
      <c r="U57" s="10" t="s">
        <v>94</v>
      </c>
      <c r="V57" s="10" t="b">
        <f t="shared" si="18"/>
        <v>1</v>
      </c>
      <c r="W57" s="40"/>
    </row>
    <row r="58" spans="1:26" x14ac:dyDescent="0.25">
      <c r="A58" s="27" t="s">
        <v>96</v>
      </c>
      <c r="B58" s="28" t="s">
        <v>97</v>
      </c>
      <c r="C58" s="27" t="s">
        <v>30</v>
      </c>
      <c r="D58" s="33">
        <f>D59+D60</f>
        <v>0</v>
      </c>
      <c r="E58" s="33">
        <f t="shared" ref="E58:Q58" si="23">E59+E60</f>
        <v>0</v>
      </c>
      <c r="F58" s="33">
        <f t="shared" si="23"/>
        <v>0</v>
      </c>
      <c r="G58" s="33">
        <f t="shared" si="23"/>
        <v>0</v>
      </c>
      <c r="H58" s="33">
        <f t="shared" si="23"/>
        <v>0</v>
      </c>
      <c r="I58" s="33">
        <f t="shared" si="23"/>
        <v>0</v>
      </c>
      <c r="J58" s="33">
        <f t="shared" si="23"/>
        <v>0</v>
      </c>
      <c r="K58" s="33">
        <f t="shared" si="23"/>
        <v>0</v>
      </c>
      <c r="L58" s="33">
        <f t="shared" si="23"/>
        <v>0</v>
      </c>
      <c r="M58" s="33">
        <f t="shared" si="23"/>
        <v>0</v>
      </c>
      <c r="N58" s="33">
        <f t="shared" si="23"/>
        <v>0</v>
      </c>
      <c r="O58" s="33">
        <f t="shared" si="23"/>
        <v>0</v>
      </c>
      <c r="P58" s="33">
        <f t="shared" si="23"/>
        <v>0</v>
      </c>
      <c r="Q58" s="33">
        <f t="shared" si="23"/>
        <v>0</v>
      </c>
      <c r="R58" s="30">
        <f t="shared" si="3"/>
        <v>0</v>
      </c>
      <c r="S58" s="31" t="str">
        <f t="shared" si="4"/>
        <v>-</v>
      </c>
      <c r="T58" s="26" t="s">
        <v>31</v>
      </c>
      <c r="U58" s="10" t="s">
        <v>30</v>
      </c>
      <c r="V58" s="10" t="b">
        <f t="shared" si="18"/>
        <v>1</v>
      </c>
      <c r="W58" s="40"/>
    </row>
    <row r="59" spans="1:26" ht="31.5" x14ac:dyDescent="0.25">
      <c r="A59" s="27" t="s">
        <v>98</v>
      </c>
      <c r="B59" s="28" t="s">
        <v>99</v>
      </c>
      <c r="C59" s="27" t="s">
        <v>30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0">
        <f t="shared" si="3"/>
        <v>0</v>
      </c>
      <c r="S59" s="31" t="str">
        <f t="shared" si="4"/>
        <v>-</v>
      </c>
      <c r="T59" s="26" t="s">
        <v>31</v>
      </c>
      <c r="U59" s="10" t="s">
        <v>30</v>
      </c>
      <c r="V59" s="10" t="b">
        <f t="shared" si="18"/>
        <v>1</v>
      </c>
      <c r="W59" s="40"/>
    </row>
    <row r="60" spans="1:26" ht="31.5" x14ac:dyDescent="0.25">
      <c r="A60" s="27" t="s">
        <v>100</v>
      </c>
      <c r="B60" s="28" t="s">
        <v>101</v>
      </c>
      <c r="C60" s="27" t="s">
        <v>30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0">
        <f t="shared" si="3"/>
        <v>0</v>
      </c>
      <c r="S60" s="31" t="str">
        <f t="shared" si="4"/>
        <v>-</v>
      </c>
      <c r="T60" s="26" t="s">
        <v>31</v>
      </c>
      <c r="U60" s="10" t="s">
        <v>30</v>
      </c>
      <c r="V60" s="10" t="b">
        <f t="shared" si="18"/>
        <v>1</v>
      </c>
      <c r="W60" s="40"/>
    </row>
    <row r="61" spans="1:26" x14ac:dyDescent="0.25">
      <c r="A61" s="27" t="s">
        <v>102</v>
      </c>
      <c r="B61" s="28" t="s">
        <v>103</v>
      </c>
      <c r="C61" s="27" t="s">
        <v>30</v>
      </c>
      <c r="D61" s="33">
        <f t="shared" ref="D61:Q61" si="24">D62+D66</f>
        <v>0</v>
      </c>
      <c r="E61" s="33">
        <f t="shared" si="24"/>
        <v>0</v>
      </c>
      <c r="F61" s="33">
        <f t="shared" si="24"/>
        <v>0</v>
      </c>
      <c r="G61" s="33">
        <f t="shared" si="24"/>
        <v>0</v>
      </c>
      <c r="H61" s="33">
        <f t="shared" si="24"/>
        <v>0</v>
      </c>
      <c r="I61" s="33">
        <f t="shared" si="24"/>
        <v>0</v>
      </c>
      <c r="J61" s="33">
        <f t="shared" si="24"/>
        <v>0</v>
      </c>
      <c r="K61" s="33">
        <f t="shared" si="24"/>
        <v>0</v>
      </c>
      <c r="L61" s="33">
        <f t="shared" si="24"/>
        <v>0</v>
      </c>
      <c r="M61" s="33">
        <f t="shared" si="24"/>
        <v>0</v>
      </c>
      <c r="N61" s="33">
        <f t="shared" si="24"/>
        <v>0</v>
      </c>
      <c r="O61" s="33">
        <f t="shared" si="24"/>
        <v>0</v>
      </c>
      <c r="P61" s="33">
        <f t="shared" si="24"/>
        <v>0</v>
      </c>
      <c r="Q61" s="33">
        <f t="shared" si="24"/>
        <v>0</v>
      </c>
      <c r="R61" s="30">
        <f t="shared" si="3"/>
        <v>0</v>
      </c>
      <c r="S61" s="31" t="str">
        <f t="shared" si="4"/>
        <v>-</v>
      </c>
      <c r="T61" s="26" t="s">
        <v>31</v>
      </c>
      <c r="U61" s="10" t="s">
        <v>30</v>
      </c>
      <c r="V61" s="10" t="b">
        <f t="shared" si="18"/>
        <v>1</v>
      </c>
      <c r="W61" s="40"/>
    </row>
    <row r="62" spans="1:26" x14ac:dyDescent="0.25">
      <c r="A62" s="27" t="s">
        <v>104</v>
      </c>
      <c r="B62" s="42" t="s">
        <v>105</v>
      </c>
      <c r="C62" s="27" t="s">
        <v>30</v>
      </c>
      <c r="D62" s="33">
        <f t="shared" ref="D62:Q62" si="25">D63+D64+D65</f>
        <v>0</v>
      </c>
      <c r="E62" s="33">
        <f t="shared" si="25"/>
        <v>0</v>
      </c>
      <c r="F62" s="33">
        <f t="shared" si="25"/>
        <v>0</v>
      </c>
      <c r="G62" s="33">
        <f t="shared" si="25"/>
        <v>0</v>
      </c>
      <c r="H62" s="33">
        <f t="shared" si="25"/>
        <v>0</v>
      </c>
      <c r="I62" s="33">
        <f t="shared" si="25"/>
        <v>0</v>
      </c>
      <c r="J62" s="33">
        <f t="shared" si="25"/>
        <v>0</v>
      </c>
      <c r="K62" s="33">
        <f t="shared" si="25"/>
        <v>0</v>
      </c>
      <c r="L62" s="33">
        <f t="shared" si="25"/>
        <v>0</v>
      </c>
      <c r="M62" s="33">
        <f t="shared" si="25"/>
        <v>0</v>
      </c>
      <c r="N62" s="33">
        <f t="shared" si="25"/>
        <v>0</v>
      </c>
      <c r="O62" s="33">
        <f t="shared" si="25"/>
        <v>0</v>
      </c>
      <c r="P62" s="33">
        <f t="shared" si="25"/>
        <v>0</v>
      </c>
      <c r="Q62" s="33">
        <f t="shared" si="25"/>
        <v>0</v>
      </c>
      <c r="R62" s="30">
        <f t="shared" si="3"/>
        <v>0</v>
      </c>
      <c r="S62" s="31" t="str">
        <f t="shared" si="4"/>
        <v>-</v>
      </c>
      <c r="T62" s="26" t="s">
        <v>31</v>
      </c>
      <c r="U62" s="10" t="s">
        <v>30</v>
      </c>
      <c r="V62" s="10" t="b">
        <f t="shared" si="18"/>
        <v>1</v>
      </c>
      <c r="W62" s="40"/>
    </row>
    <row r="63" spans="1:26" ht="47.25" x14ac:dyDescent="0.25">
      <c r="A63" s="27" t="s">
        <v>104</v>
      </c>
      <c r="B63" s="28" t="s">
        <v>106</v>
      </c>
      <c r="C63" s="27" t="s">
        <v>30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0">
        <f t="shared" si="3"/>
        <v>0</v>
      </c>
      <c r="S63" s="31" t="str">
        <f t="shared" si="4"/>
        <v>-</v>
      </c>
      <c r="T63" s="26" t="s">
        <v>31</v>
      </c>
      <c r="U63" s="10" t="s">
        <v>30</v>
      </c>
      <c r="V63" s="10" t="b">
        <f t="shared" si="18"/>
        <v>1</v>
      </c>
      <c r="W63" s="40"/>
    </row>
    <row r="64" spans="1:26" ht="47.25" x14ac:dyDescent="0.25">
      <c r="A64" s="27" t="s">
        <v>104</v>
      </c>
      <c r="B64" s="28" t="s">
        <v>107</v>
      </c>
      <c r="C64" s="27" t="s">
        <v>30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0">
        <f t="shared" si="3"/>
        <v>0</v>
      </c>
      <c r="S64" s="31" t="str">
        <f t="shared" si="4"/>
        <v>-</v>
      </c>
      <c r="T64" s="26" t="s">
        <v>31</v>
      </c>
      <c r="U64" s="10" t="s">
        <v>30</v>
      </c>
      <c r="V64" s="10" t="b">
        <f t="shared" si="18"/>
        <v>1</v>
      </c>
      <c r="W64" s="40"/>
    </row>
    <row r="65" spans="1:23" ht="47.25" x14ac:dyDescent="0.25">
      <c r="A65" s="27" t="s">
        <v>104</v>
      </c>
      <c r="B65" s="28" t="s">
        <v>108</v>
      </c>
      <c r="C65" s="27" t="s">
        <v>30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0">
        <f t="shared" si="3"/>
        <v>0</v>
      </c>
      <c r="S65" s="31" t="str">
        <f t="shared" si="4"/>
        <v>-</v>
      </c>
      <c r="T65" s="26" t="s">
        <v>31</v>
      </c>
      <c r="U65" s="10" t="s">
        <v>30</v>
      </c>
      <c r="V65" s="10" t="b">
        <f t="shared" si="18"/>
        <v>1</v>
      </c>
      <c r="W65" s="40"/>
    </row>
    <row r="66" spans="1:23" x14ac:dyDescent="0.25">
      <c r="A66" s="27" t="s">
        <v>109</v>
      </c>
      <c r="B66" s="28" t="s">
        <v>105</v>
      </c>
      <c r="C66" s="27" t="s">
        <v>30</v>
      </c>
      <c r="D66" s="33">
        <f>D67+D68+D69</f>
        <v>0</v>
      </c>
      <c r="E66" s="33">
        <f t="shared" ref="E66:Q66" si="26">E67+E68+E69</f>
        <v>0</v>
      </c>
      <c r="F66" s="33">
        <f t="shared" si="26"/>
        <v>0</v>
      </c>
      <c r="G66" s="33">
        <f t="shared" si="26"/>
        <v>0</v>
      </c>
      <c r="H66" s="33">
        <f t="shared" si="26"/>
        <v>0</v>
      </c>
      <c r="I66" s="33">
        <f t="shared" si="26"/>
        <v>0</v>
      </c>
      <c r="J66" s="33">
        <f t="shared" si="26"/>
        <v>0</v>
      </c>
      <c r="K66" s="33">
        <f t="shared" si="26"/>
        <v>0</v>
      </c>
      <c r="L66" s="33">
        <f t="shared" si="26"/>
        <v>0</v>
      </c>
      <c r="M66" s="33">
        <f t="shared" si="26"/>
        <v>0</v>
      </c>
      <c r="N66" s="33">
        <f t="shared" si="26"/>
        <v>0</v>
      </c>
      <c r="O66" s="33">
        <f t="shared" si="26"/>
        <v>0</v>
      </c>
      <c r="P66" s="33">
        <f t="shared" si="26"/>
        <v>0</v>
      </c>
      <c r="Q66" s="33">
        <f t="shared" si="26"/>
        <v>0</v>
      </c>
      <c r="R66" s="30">
        <f t="shared" si="3"/>
        <v>0</v>
      </c>
      <c r="S66" s="31" t="str">
        <f t="shared" si="4"/>
        <v>-</v>
      </c>
      <c r="T66" s="26" t="s">
        <v>31</v>
      </c>
      <c r="U66" s="10" t="s">
        <v>30</v>
      </c>
      <c r="V66" s="10" t="b">
        <f t="shared" si="18"/>
        <v>1</v>
      </c>
      <c r="W66" s="40"/>
    </row>
    <row r="67" spans="1:23" ht="47.25" x14ac:dyDescent="0.25">
      <c r="A67" s="27" t="s">
        <v>109</v>
      </c>
      <c r="B67" s="28" t="s">
        <v>106</v>
      </c>
      <c r="C67" s="27" t="s">
        <v>30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0">
        <f t="shared" si="3"/>
        <v>0</v>
      </c>
      <c r="S67" s="31" t="str">
        <f t="shared" si="4"/>
        <v>-</v>
      </c>
      <c r="T67" s="26" t="s">
        <v>31</v>
      </c>
      <c r="U67" s="10" t="s">
        <v>30</v>
      </c>
      <c r="V67" s="10" t="b">
        <f t="shared" si="18"/>
        <v>1</v>
      </c>
      <c r="W67" s="40"/>
    </row>
    <row r="68" spans="1:23" ht="47.25" x14ac:dyDescent="0.25">
      <c r="A68" s="27" t="s">
        <v>109</v>
      </c>
      <c r="B68" s="28" t="s">
        <v>107</v>
      </c>
      <c r="C68" s="27" t="s">
        <v>30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0">
        <f t="shared" si="3"/>
        <v>0</v>
      </c>
      <c r="S68" s="31" t="str">
        <f t="shared" si="4"/>
        <v>-</v>
      </c>
      <c r="T68" s="26" t="s">
        <v>31</v>
      </c>
      <c r="U68" s="10" t="s">
        <v>30</v>
      </c>
      <c r="V68" s="10" t="b">
        <f t="shared" si="18"/>
        <v>1</v>
      </c>
      <c r="W68" s="40"/>
    </row>
    <row r="69" spans="1:23" ht="47.25" x14ac:dyDescent="0.25">
      <c r="A69" s="27" t="s">
        <v>109</v>
      </c>
      <c r="B69" s="28" t="s">
        <v>108</v>
      </c>
      <c r="C69" s="27" t="s">
        <v>30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0">
        <f t="shared" si="3"/>
        <v>0</v>
      </c>
      <c r="S69" s="31" t="str">
        <f t="shared" si="4"/>
        <v>-</v>
      </c>
      <c r="T69" s="26" t="s">
        <v>31</v>
      </c>
      <c r="U69" s="10" t="s">
        <v>30</v>
      </c>
      <c r="V69" s="10" t="b">
        <f>U69=C69</f>
        <v>1</v>
      </c>
      <c r="W69" s="40"/>
    </row>
    <row r="70" spans="1:23" ht="47.25" x14ac:dyDescent="0.25">
      <c r="A70" s="27" t="s">
        <v>110</v>
      </c>
      <c r="B70" s="28" t="s">
        <v>111</v>
      </c>
      <c r="C70" s="27" t="s">
        <v>30</v>
      </c>
      <c r="D70" s="33">
        <f>D71+D72</f>
        <v>1.0271190401354628</v>
      </c>
      <c r="E70" s="33">
        <f t="shared" ref="E70:Q70" si="27">E71+E72</f>
        <v>0</v>
      </c>
      <c r="F70" s="33">
        <f t="shared" si="27"/>
        <v>1.0271190401354628</v>
      </c>
      <c r="G70" s="33">
        <f t="shared" si="27"/>
        <v>0</v>
      </c>
      <c r="H70" s="33">
        <f t="shared" si="27"/>
        <v>0.91455540999999996</v>
      </c>
      <c r="I70" s="33">
        <f t="shared" si="27"/>
        <v>0</v>
      </c>
      <c r="J70" s="33">
        <f t="shared" si="27"/>
        <v>0</v>
      </c>
      <c r="K70" s="33">
        <f t="shared" si="27"/>
        <v>0</v>
      </c>
      <c r="L70" s="33">
        <f t="shared" si="27"/>
        <v>0</v>
      </c>
      <c r="M70" s="33">
        <f t="shared" si="27"/>
        <v>0</v>
      </c>
      <c r="N70" s="33">
        <f t="shared" si="27"/>
        <v>0.91455540999999996</v>
      </c>
      <c r="O70" s="33">
        <f t="shared" si="27"/>
        <v>0</v>
      </c>
      <c r="P70" s="33">
        <f t="shared" si="27"/>
        <v>0</v>
      </c>
      <c r="Q70" s="33">
        <f t="shared" si="27"/>
        <v>0.11256363013546286</v>
      </c>
      <c r="R70" s="30">
        <f t="shared" si="3"/>
        <v>0.91455540999999996</v>
      </c>
      <c r="S70" s="31" t="str">
        <f t="shared" si="4"/>
        <v>-</v>
      </c>
      <c r="T70" s="26" t="s">
        <v>31</v>
      </c>
      <c r="U70" s="10" t="s">
        <v>30</v>
      </c>
      <c r="V70" s="10" t="b">
        <f t="shared" ref="V70:V133" si="28">U70=C70</f>
        <v>1</v>
      </c>
      <c r="W70" s="40"/>
    </row>
    <row r="71" spans="1:23" ht="31.5" x14ac:dyDescent="0.25">
      <c r="A71" s="27" t="s">
        <v>112</v>
      </c>
      <c r="B71" s="28" t="s">
        <v>113</v>
      </c>
      <c r="C71" s="27" t="s">
        <v>30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0">
        <f t="shared" si="3"/>
        <v>0</v>
      </c>
      <c r="S71" s="31" t="str">
        <f t="shared" si="4"/>
        <v>-</v>
      </c>
      <c r="T71" s="26" t="s">
        <v>31</v>
      </c>
      <c r="U71" s="10" t="s">
        <v>30</v>
      </c>
      <c r="V71" s="10" t="b">
        <f t="shared" si="28"/>
        <v>1</v>
      </c>
      <c r="W71" s="40"/>
    </row>
    <row r="72" spans="1:23" ht="31.5" x14ac:dyDescent="0.25">
      <c r="A72" s="27" t="s">
        <v>114</v>
      </c>
      <c r="B72" s="28" t="s">
        <v>115</v>
      </c>
      <c r="C72" s="27" t="s">
        <v>30</v>
      </c>
      <c r="D72" s="33">
        <f>SUM(D73:D74)</f>
        <v>1.0271190401354628</v>
      </c>
      <c r="E72" s="33">
        <f t="shared" ref="E72:Q72" si="29">SUM(E73:E74)</f>
        <v>0</v>
      </c>
      <c r="F72" s="33">
        <f t="shared" si="29"/>
        <v>1.0271190401354628</v>
      </c>
      <c r="G72" s="33">
        <f t="shared" si="29"/>
        <v>0</v>
      </c>
      <c r="H72" s="33">
        <f t="shared" si="29"/>
        <v>0.91455540999999996</v>
      </c>
      <c r="I72" s="33">
        <f t="shared" si="29"/>
        <v>0</v>
      </c>
      <c r="J72" s="33">
        <f t="shared" si="29"/>
        <v>0</v>
      </c>
      <c r="K72" s="33">
        <f t="shared" si="29"/>
        <v>0</v>
      </c>
      <c r="L72" s="33">
        <f t="shared" si="29"/>
        <v>0</v>
      </c>
      <c r="M72" s="33">
        <f t="shared" si="29"/>
        <v>0</v>
      </c>
      <c r="N72" s="33">
        <f t="shared" si="29"/>
        <v>0.91455540999999996</v>
      </c>
      <c r="O72" s="33">
        <f t="shared" si="29"/>
        <v>0</v>
      </c>
      <c r="P72" s="33">
        <f t="shared" si="29"/>
        <v>0</v>
      </c>
      <c r="Q72" s="33">
        <f t="shared" si="29"/>
        <v>0.11256363013546286</v>
      </c>
      <c r="R72" s="30">
        <f t="shared" si="3"/>
        <v>0.91455540999999996</v>
      </c>
      <c r="S72" s="31" t="str">
        <f t="shared" si="4"/>
        <v>-</v>
      </c>
      <c r="T72" s="26" t="s">
        <v>31</v>
      </c>
      <c r="U72" s="10" t="s">
        <v>30</v>
      </c>
      <c r="V72" s="10" t="b">
        <f t="shared" si="28"/>
        <v>1</v>
      </c>
      <c r="W72" s="40"/>
    </row>
    <row r="73" spans="1:23" ht="47.25" x14ac:dyDescent="0.25">
      <c r="A73" s="35" t="s">
        <v>114</v>
      </c>
      <c r="B73" s="35" t="s">
        <v>116</v>
      </c>
      <c r="C73" s="35" t="s">
        <v>117</v>
      </c>
      <c r="D73" s="36">
        <v>0.11256362813546292</v>
      </c>
      <c r="E73" s="36">
        <v>0</v>
      </c>
      <c r="F73" s="37">
        <v>0.11256362813546292</v>
      </c>
      <c r="G73" s="38">
        <v>0</v>
      </c>
      <c r="H73" s="37">
        <f t="shared" ref="H73:H74" si="30">J73+L73+N73+P73</f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8">
        <f>F73-H73</f>
        <v>0.11256362813546292</v>
      </c>
      <c r="R73" s="30">
        <f t="shared" si="3"/>
        <v>0</v>
      </c>
      <c r="S73" s="31" t="str">
        <f t="shared" si="4"/>
        <v>-</v>
      </c>
      <c r="T73" s="43" t="s">
        <v>31</v>
      </c>
      <c r="U73" s="10" t="s">
        <v>117</v>
      </c>
      <c r="V73" s="10" t="b">
        <f t="shared" si="28"/>
        <v>1</v>
      </c>
      <c r="W73" s="40"/>
    </row>
    <row r="74" spans="1:23" ht="47.25" x14ac:dyDescent="0.25">
      <c r="A74" s="35" t="s">
        <v>114</v>
      </c>
      <c r="B74" s="35" t="s">
        <v>118</v>
      </c>
      <c r="C74" s="35" t="s">
        <v>119</v>
      </c>
      <c r="D74" s="36">
        <v>0.9145554119999999</v>
      </c>
      <c r="E74" s="36">
        <v>0</v>
      </c>
      <c r="F74" s="37">
        <v>0.9145554119999999</v>
      </c>
      <c r="G74" s="38">
        <v>0</v>
      </c>
      <c r="H74" s="37">
        <f t="shared" si="30"/>
        <v>0.91455540999999996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0.91455540999999996</v>
      </c>
      <c r="O74" s="37">
        <v>0</v>
      </c>
      <c r="P74" s="37">
        <v>0</v>
      </c>
      <c r="Q74" s="38">
        <f>F74-H74</f>
        <v>1.9999999434361371E-9</v>
      </c>
      <c r="R74" s="30">
        <f t="shared" si="3"/>
        <v>0.91455540999999996</v>
      </c>
      <c r="S74" s="31" t="str">
        <f t="shared" si="4"/>
        <v>-</v>
      </c>
      <c r="T74" s="39" t="s">
        <v>120</v>
      </c>
      <c r="U74" s="10" t="s">
        <v>119</v>
      </c>
      <c r="V74" s="10" t="b">
        <f t="shared" si="28"/>
        <v>1</v>
      </c>
      <c r="W74" s="40"/>
    </row>
    <row r="75" spans="1:23" x14ac:dyDescent="0.25">
      <c r="A75" s="27" t="s">
        <v>121</v>
      </c>
      <c r="B75" s="28" t="s">
        <v>122</v>
      </c>
      <c r="C75" s="27" t="s">
        <v>30</v>
      </c>
      <c r="D75" s="33">
        <f t="shared" ref="D75:Q75" si="31">D76+D80+D85+D89</f>
        <v>2349.6540874906073</v>
      </c>
      <c r="E75" s="33">
        <f t="shared" si="31"/>
        <v>472.76730459687019</v>
      </c>
      <c r="F75" s="33">
        <f t="shared" si="31"/>
        <v>1876.8867828937368</v>
      </c>
      <c r="G75" s="33">
        <f t="shared" si="31"/>
        <v>1607.3791308111465</v>
      </c>
      <c r="H75" s="33">
        <f t="shared" si="31"/>
        <v>267.06696435000003</v>
      </c>
      <c r="I75" s="33">
        <f t="shared" si="31"/>
        <v>94.150804624214985</v>
      </c>
      <c r="J75" s="33">
        <f t="shared" si="31"/>
        <v>96.630295480000001</v>
      </c>
      <c r="K75" s="33">
        <f t="shared" si="31"/>
        <v>228.07958821051398</v>
      </c>
      <c r="L75" s="33">
        <f t="shared" si="31"/>
        <v>150.74830743000001</v>
      </c>
      <c r="M75" s="33">
        <f t="shared" si="31"/>
        <v>379.8</v>
      </c>
      <c r="N75" s="33">
        <f t="shared" si="31"/>
        <v>19.688361440000001</v>
      </c>
      <c r="O75" s="33">
        <f t="shared" si="31"/>
        <v>905.3487379764174</v>
      </c>
      <c r="P75" s="33">
        <f t="shared" si="31"/>
        <v>0</v>
      </c>
      <c r="Q75" s="33">
        <f t="shared" si="31"/>
        <v>1609.8198185437368</v>
      </c>
      <c r="R75" s="30">
        <f t="shared" si="3"/>
        <v>-434.96342848472887</v>
      </c>
      <c r="S75" s="31">
        <f t="shared" si="4"/>
        <v>-0.61957919902639802</v>
      </c>
      <c r="T75" s="26" t="s">
        <v>31</v>
      </c>
      <c r="U75" s="10" t="s">
        <v>30</v>
      </c>
      <c r="V75" s="10" t="b">
        <f t="shared" si="28"/>
        <v>1</v>
      </c>
      <c r="W75" s="40"/>
    </row>
    <row r="76" spans="1:23" ht="31.5" x14ac:dyDescent="0.25">
      <c r="A76" s="27" t="s">
        <v>123</v>
      </c>
      <c r="B76" s="28" t="s">
        <v>124</v>
      </c>
      <c r="C76" s="27" t="s">
        <v>30</v>
      </c>
      <c r="D76" s="33">
        <f>D77+D78</f>
        <v>0.53106106799999997</v>
      </c>
      <c r="E76" s="33">
        <f t="shared" ref="E76:Q76" si="32">E77+E78</f>
        <v>0</v>
      </c>
      <c r="F76" s="33">
        <f t="shared" si="32"/>
        <v>0.53106106799999997</v>
      </c>
      <c r="G76" s="33">
        <f t="shared" si="32"/>
        <v>0</v>
      </c>
      <c r="H76" s="33">
        <f t="shared" si="32"/>
        <v>0.53106105999999997</v>
      </c>
      <c r="I76" s="33">
        <f t="shared" si="32"/>
        <v>0</v>
      </c>
      <c r="J76" s="33">
        <f t="shared" si="32"/>
        <v>0.53106105999999997</v>
      </c>
      <c r="K76" s="33">
        <f t="shared" si="32"/>
        <v>0</v>
      </c>
      <c r="L76" s="33">
        <f t="shared" si="32"/>
        <v>0</v>
      </c>
      <c r="M76" s="33">
        <f t="shared" si="32"/>
        <v>0</v>
      </c>
      <c r="N76" s="33">
        <f t="shared" si="32"/>
        <v>0</v>
      </c>
      <c r="O76" s="33">
        <f t="shared" si="32"/>
        <v>0</v>
      </c>
      <c r="P76" s="33">
        <f t="shared" si="32"/>
        <v>0</v>
      </c>
      <c r="Q76" s="33">
        <f t="shared" si="32"/>
        <v>7.9999999957891532E-9</v>
      </c>
      <c r="R76" s="30">
        <f t="shared" si="3"/>
        <v>0.53106105999999997</v>
      </c>
      <c r="S76" s="31" t="str">
        <f t="shared" si="4"/>
        <v>-</v>
      </c>
      <c r="T76" s="26" t="s">
        <v>31</v>
      </c>
      <c r="U76" s="10" t="s">
        <v>30</v>
      </c>
      <c r="V76" s="10" t="b">
        <f t="shared" si="28"/>
        <v>1</v>
      </c>
      <c r="W76" s="40"/>
    </row>
    <row r="77" spans="1:23" x14ac:dyDescent="0.25">
      <c r="A77" s="27" t="s">
        <v>125</v>
      </c>
      <c r="B77" s="28" t="s">
        <v>126</v>
      </c>
      <c r="C77" s="27" t="s">
        <v>30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0">
        <f t="shared" si="3"/>
        <v>0</v>
      </c>
      <c r="S77" s="31" t="str">
        <f t="shared" si="4"/>
        <v>-</v>
      </c>
      <c r="T77" s="26" t="s">
        <v>31</v>
      </c>
      <c r="U77" s="10" t="s">
        <v>30</v>
      </c>
      <c r="V77" s="10" t="b">
        <f t="shared" si="28"/>
        <v>1</v>
      </c>
      <c r="W77" s="40"/>
    </row>
    <row r="78" spans="1:23" ht="31.5" x14ac:dyDescent="0.25">
      <c r="A78" s="27" t="s">
        <v>127</v>
      </c>
      <c r="B78" s="28" t="s">
        <v>128</v>
      </c>
      <c r="C78" s="27" t="s">
        <v>30</v>
      </c>
      <c r="D78" s="33">
        <f>SUM(D79)</f>
        <v>0.53106106799999997</v>
      </c>
      <c r="E78" s="33">
        <f t="shared" ref="E78:Q78" si="33">SUM(E79)</f>
        <v>0</v>
      </c>
      <c r="F78" s="33">
        <f t="shared" si="33"/>
        <v>0.53106106799999997</v>
      </c>
      <c r="G78" s="33">
        <f t="shared" si="33"/>
        <v>0</v>
      </c>
      <c r="H78" s="33">
        <f t="shared" si="33"/>
        <v>0.53106105999999997</v>
      </c>
      <c r="I78" s="33">
        <f t="shared" si="33"/>
        <v>0</v>
      </c>
      <c r="J78" s="33">
        <f t="shared" si="33"/>
        <v>0.53106105999999997</v>
      </c>
      <c r="K78" s="33">
        <f t="shared" si="33"/>
        <v>0</v>
      </c>
      <c r="L78" s="33">
        <f t="shared" si="33"/>
        <v>0</v>
      </c>
      <c r="M78" s="33">
        <f t="shared" si="33"/>
        <v>0</v>
      </c>
      <c r="N78" s="33">
        <f t="shared" si="33"/>
        <v>0</v>
      </c>
      <c r="O78" s="33">
        <f t="shared" si="33"/>
        <v>0</v>
      </c>
      <c r="P78" s="33">
        <f t="shared" si="33"/>
        <v>0</v>
      </c>
      <c r="Q78" s="33">
        <f t="shared" si="33"/>
        <v>7.9999999957891532E-9</v>
      </c>
      <c r="R78" s="30">
        <f t="shared" si="3"/>
        <v>0.53106105999999997</v>
      </c>
      <c r="S78" s="31" t="str">
        <f t="shared" si="4"/>
        <v>-</v>
      </c>
      <c r="T78" s="26" t="s">
        <v>31</v>
      </c>
      <c r="U78" s="10" t="s">
        <v>30</v>
      </c>
      <c r="V78" s="10" t="b">
        <f t="shared" si="28"/>
        <v>1</v>
      </c>
      <c r="W78" s="40"/>
    </row>
    <row r="79" spans="1:23" ht="38.25" customHeight="1" x14ac:dyDescent="0.25">
      <c r="A79" s="35" t="s">
        <v>127</v>
      </c>
      <c r="B79" s="35" t="s">
        <v>129</v>
      </c>
      <c r="C79" s="35" t="s">
        <v>130</v>
      </c>
      <c r="D79" s="36">
        <v>0.53106106799999997</v>
      </c>
      <c r="E79" s="36">
        <v>0</v>
      </c>
      <c r="F79" s="37">
        <v>0.53106106799999997</v>
      </c>
      <c r="G79" s="38" t="s">
        <v>31</v>
      </c>
      <c r="H79" s="37">
        <f t="shared" ref="H79" si="34">J79+L79+N79+P79</f>
        <v>0.53106105999999997</v>
      </c>
      <c r="I79" s="37" t="s">
        <v>31</v>
      </c>
      <c r="J79" s="37">
        <v>0.53106105999999997</v>
      </c>
      <c r="K79" s="37" t="s">
        <v>31</v>
      </c>
      <c r="L79" s="37">
        <v>0</v>
      </c>
      <c r="M79" s="37" t="s">
        <v>31</v>
      </c>
      <c r="N79" s="37">
        <v>0</v>
      </c>
      <c r="O79" s="37" t="s">
        <v>31</v>
      </c>
      <c r="P79" s="37">
        <v>0</v>
      </c>
      <c r="Q79" s="38">
        <f>F79-H79</f>
        <v>7.9999999957891532E-9</v>
      </c>
      <c r="R79" s="30" t="str">
        <f t="shared" si="3"/>
        <v>нд</v>
      </c>
      <c r="S79" s="31" t="str">
        <f t="shared" si="4"/>
        <v>нд</v>
      </c>
      <c r="T79" s="39" t="s">
        <v>131</v>
      </c>
      <c r="U79" s="10" t="s">
        <v>130</v>
      </c>
      <c r="V79" s="10" t="b">
        <f t="shared" si="28"/>
        <v>1</v>
      </c>
      <c r="W79" s="40"/>
    </row>
    <row r="80" spans="1:23" ht="31.5" x14ac:dyDescent="0.25">
      <c r="A80" s="27" t="s">
        <v>132</v>
      </c>
      <c r="B80" s="28" t="s">
        <v>133</v>
      </c>
      <c r="C80" s="27" t="s">
        <v>30</v>
      </c>
      <c r="D80" s="33">
        <f t="shared" ref="D80:Q80" si="35">D81+D84</f>
        <v>705.43382886200004</v>
      </c>
      <c r="E80" s="33">
        <f t="shared" si="35"/>
        <v>329.58793037999999</v>
      </c>
      <c r="F80" s="33">
        <f t="shared" si="35"/>
        <v>375.845898482</v>
      </c>
      <c r="G80" s="33">
        <f t="shared" si="35"/>
        <v>190.91105798041747</v>
      </c>
      <c r="H80" s="33">
        <f t="shared" si="35"/>
        <v>140.45389710000001</v>
      </c>
      <c r="I80" s="33">
        <f t="shared" si="35"/>
        <v>18</v>
      </c>
      <c r="J80" s="33">
        <f t="shared" si="35"/>
        <v>17.53880573</v>
      </c>
      <c r="K80" s="33">
        <f t="shared" si="35"/>
        <v>91.199999999999989</v>
      </c>
      <c r="L80" s="33">
        <f t="shared" si="35"/>
        <v>103.63253545000001</v>
      </c>
      <c r="M80" s="33">
        <f t="shared" si="35"/>
        <v>0</v>
      </c>
      <c r="N80" s="33">
        <f t="shared" si="35"/>
        <v>19.28255592</v>
      </c>
      <c r="O80" s="33">
        <f t="shared" si="35"/>
        <v>81.711057980417507</v>
      </c>
      <c r="P80" s="33">
        <f t="shared" si="35"/>
        <v>0</v>
      </c>
      <c r="Q80" s="33">
        <f t="shared" si="35"/>
        <v>235.39200138199999</v>
      </c>
      <c r="R80" s="30">
        <f t="shared" si="3"/>
        <v>31.253897100000017</v>
      </c>
      <c r="S80" s="31">
        <f t="shared" si="4"/>
        <v>0.28620784890109907</v>
      </c>
      <c r="T80" s="26" t="s">
        <v>31</v>
      </c>
      <c r="U80" s="10" t="s">
        <v>30</v>
      </c>
      <c r="V80" s="10" t="b">
        <f t="shared" si="28"/>
        <v>1</v>
      </c>
      <c r="W80" s="40"/>
    </row>
    <row r="81" spans="1:23" x14ac:dyDescent="0.25">
      <c r="A81" s="27" t="s">
        <v>134</v>
      </c>
      <c r="B81" s="28" t="s">
        <v>135</v>
      </c>
      <c r="C81" s="27" t="s">
        <v>30</v>
      </c>
      <c r="D81" s="33">
        <f>SUM(D82:D83)</f>
        <v>705.43382886200004</v>
      </c>
      <c r="E81" s="33">
        <f t="shared" ref="E81:Q81" si="36">SUM(E82:E83)</f>
        <v>329.58793037999999</v>
      </c>
      <c r="F81" s="33">
        <f t="shared" si="36"/>
        <v>375.845898482</v>
      </c>
      <c r="G81" s="33">
        <f t="shared" si="36"/>
        <v>190.91105798041747</v>
      </c>
      <c r="H81" s="33">
        <f t="shared" si="36"/>
        <v>140.45389710000001</v>
      </c>
      <c r="I81" s="33">
        <f t="shared" si="36"/>
        <v>18</v>
      </c>
      <c r="J81" s="33">
        <f t="shared" si="36"/>
        <v>17.53880573</v>
      </c>
      <c r="K81" s="33">
        <f t="shared" si="36"/>
        <v>91.199999999999989</v>
      </c>
      <c r="L81" s="33">
        <f t="shared" si="36"/>
        <v>103.63253545000001</v>
      </c>
      <c r="M81" s="33">
        <f t="shared" si="36"/>
        <v>0</v>
      </c>
      <c r="N81" s="33">
        <f t="shared" si="36"/>
        <v>19.28255592</v>
      </c>
      <c r="O81" s="33">
        <f t="shared" si="36"/>
        <v>81.711057980417507</v>
      </c>
      <c r="P81" s="33">
        <f t="shared" si="36"/>
        <v>0</v>
      </c>
      <c r="Q81" s="33">
        <f t="shared" si="36"/>
        <v>235.39200138199999</v>
      </c>
      <c r="R81" s="30">
        <f t="shared" si="3"/>
        <v>31.253897100000017</v>
      </c>
      <c r="S81" s="31">
        <f t="shared" si="4"/>
        <v>0.28620784890109907</v>
      </c>
      <c r="T81" s="26" t="s">
        <v>31</v>
      </c>
      <c r="U81" s="10" t="s">
        <v>30</v>
      </c>
      <c r="V81" s="10" t="b">
        <f t="shared" si="28"/>
        <v>1</v>
      </c>
      <c r="W81" s="40"/>
    </row>
    <row r="82" spans="1:23" ht="31.5" x14ac:dyDescent="0.25">
      <c r="A82" s="35" t="s">
        <v>134</v>
      </c>
      <c r="B82" s="35" t="s">
        <v>136</v>
      </c>
      <c r="C82" s="35" t="s">
        <v>137</v>
      </c>
      <c r="D82" s="36">
        <v>195.49921686600001</v>
      </c>
      <c r="E82" s="36">
        <v>89.977626850000007</v>
      </c>
      <c r="F82" s="37">
        <v>105.521590016</v>
      </c>
      <c r="G82" s="38">
        <v>25.75626888</v>
      </c>
      <c r="H82" s="37">
        <f t="shared" ref="H82:H83" si="37">J82+L82+N82+P82</f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25.75626888</v>
      </c>
      <c r="P82" s="37">
        <v>0</v>
      </c>
      <c r="Q82" s="38">
        <f>F82-H82</f>
        <v>105.521590016</v>
      </c>
      <c r="R82" s="30">
        <f t="shared" si="3"/>
        <v>0</v>
      </c>
      <c r="S82" s="31" t="str">
        <f t="shared" si="4"/>
        <v>-</v>
      </c>
      <c r="T82" s="43" t="s">
        <v>31</v>
      </c>
      <c r="U82" s="10" t="s">
        <v>137</v>
      </c>
      <c r="V82" s="10" t="b">
        <f t="shared" si="28"/>
        <v>1</v>
      </c>
      <c r="W82" s="40"/>
    </row>
    <row r="83" spans="1:23" ht="118.5" customHeight="1" x14ac:dyDescent="0.25">
      <c r="A83" s="35" t="s">
        <v>134</v>
      </c>
      <c r="B83" s="35" t="s">
        <v>138</v>
      </c>
      <c r="C83" s="35" t="s">
        <v>139</v>
      </c>
      <c r="D83" s="36">
        <v>509.934611996</v>
      </c>
      <c r="E83" s="36">
        <v>239.61030353000001</v>
      </c>
      <c r="F83" s="37">
        <v>270.32430846599999</v>
      </c>
      <c r="G83" s="38">
        <v>165.15478910041747</v>
      </c>
      <c r="H83" s="37">
        <f t="shared" si="37"/>
        <v>140.45389710000001</v>
      </c>
      <c r="I83" s="37">
        <v>18</v>
      </c>
      <c r="J83" s="37">
        <v>17.53880573</v>
      </c>
      <c r="K83" s="37">
        <v>91.199999999999989</v>
      </c>
      <c r="L83" s="37">
        <v>103.63253545000001</v>
      </c>
      <c r="M83" s="37">
        <v>0</v>
      </c>
      <c r="N83" s="37">
        <v>19.28255592</v>
      </c>
      <c r="O83" s="37">
        <v>55.9547891004175</v>
      </c>
      <c r="P83" s="37">
        <v>0</v>
      </c>
      <c r="Q83" s="38">
        <f>F83-H83</f>
        <v>129.87041136599998</v>
      </c>
      <c r="R83" s="30">
        <f t="shared" si="3"/>
        <v>31.253897100000017</v>
      </c>
      <c r="S83" s="31">
        <f t="shared" si="4"/>
        <v>0.28620784890109907</v>
      </c>
      <c r="T83" s="39" t="s">
        <v>140</v>
      </c>
      <c r="U83" s="10" t="s">
        <v>139</v>
      </c>
      <c r="V83" s="10" t="b">
        <f t="shared" si="28"/>
        <v>1</v>
      </c>
      <c r="W83" s="40"/>
    </row>
    <row r="84" spans="1:23" x14ac:dyDescent="0.25">
      <c r="A84" s="27" t="s">
        <v>141</v>
      </c>
      <c r="B84" s="27" t="s">
        <v>142</v>
      </c>
      <c r="C84" s="27" t="s">
        <v>30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0">
        <f t="shared" si="3"/>
        <v>0</v>
      </c>
      <c r="S84" s="31" t="str">
        <f t="shared" si="4"/>
        <v>-</v>
      </c>
      <c r="T84" s="26" t="s">
        <v>31</v>
      </c>
      <c r="U84" s="10" t="s">
        <v>30</v>
      </c>
      <c r="V84" s="10" t="b">
        <f t="shared" si="28"/>
        <v>1</v>
      </c>
      <c r="W84" s="40"/>
    </row>
    <row r="85" spans="1:23" x14ac:dyDescent="0.25">
      <c r="A85" s="27" t="s">
        <v>143</v>
      </c>
      <c r="B85" s="27" t="s">
        <v>144</v>
      </c>
      <c r="C85" s="27" t="s">
        <v>30</v>
      </c>
      <c r="D85" s="33">
        <f>SUM(D86:D88)</f>
        <v>1511.7027039188702</v>
      </c>
      <c r="E85" s="33">
        <f t="shared" ref="E85:Q85" si="38">SUM(E86:E88)</f>
        <v>143.1793742168702</v>
      </c>
      <c r="F85" s="33">
        <f t="shared" si="38"/>
        <v>1368.523329702</v>
      </c>
      <c r="G85" s="33">
        <f t="shared" si="38"/>
        <v>1292.8376799959999</v>
      </c>
      <c r="H85" s="33">
        <f t="shared" si="38"/>
        <v>4.3167983599999999</v>
      </c>
      <c r="I85" s="33">
        <f t="shared" si="38"/>
        <v>0</v>
      </c>
      <c r="J85" s="33">
        <f t="shared" si="38"/>
        <v>3.91099284</v>
      </c>
      <c r="K85" s="33">
        <f t="shared" si="38"/>
        <v>89.4</v>
      </c>
      <c r="L85" s="33">
        <f t="shared" si="38"/>
        <v>0</v>
      </c>
      <c r="M85" s="33">
        <f t="shared" si="38"/>
        <v>379.8</v>
      </c>
      <c r="N85" s="33">
        <f t="shared" si="38"/>
        <v>0.40580551999999998</v>
      </c>
      <c r="O85" s="33">
        <f t="shared" si="38"/>
        <v>823.63767999599986</v>
      </c>
      <c r="P85" s="33">
        <f t="shared" si="38"/>
        <v>0</v>
      </c>
      <c r="Q85" s="33">
        <f t="shared" si="38"/>
        <v>1364.2065313420001</v>
      </c>
      <c r="R85" s="30">
        <f t="shared" si="3"/>
        <v>-464.88320164000004</v>
      </c>
      <c r="S85" s="31">
        <f t="shared" si="4"/>
        <v>-0.99079966248934359</v>
      </c>
      <c r="T85" s="26" t="s">
        <v>31</v>
      </c>
      <c r="U85" s="10" t="s">
        <v>30</v>
      </c>
      <c r="V85" s="10" t="b">
        <f t="shared" si="28"/>
        <v>1</v>
      </c>
      <c r="W85" s="40"/>
    </row>
    <row r="86" spans="1:23" ht="111.75" customHeight="1" x14ac:dyDescent="0.25">
      <c r="A86" s="35" t="s">
        <v>143</v>
      </c>
      <c r="B86" s="35" t="s">
        <v>145</v>
      </c>
      <c r="C86" s="35" t="s">
        <v>146</v>
      </c>
      <c r="D86" s="36">
        <v>155.90994361543795</v>
      </c>
      <c r="E86" s="36">
        <v>80.224293909437819</v>
      </c>
      <c r="F86" s="37">
        <v>75.685649706000135</v>
      </c>
      <c r="G86" s="38">
        <v>0</v>
      </c>
      <c r="H86" s="37">
        <f t="shared" ref="H86:H88" si="39">J86+L86+N86+P86</f>
        <v>4.3167983599999999</v>
      </c>
      <c r="I86" s="37">
        <v>0</v>
      </c>
      <c r="J86" s="37">
        <v>3.91099284</v>
      </c>
      <c r="K86" s="37">
        <v>0</v>
      </c>
      <c r="L86" s="37">
        <v>0</v>
      </c>
      <c r="M86" s="37">
        <v>0</v>
      </c>
      <c r="N86" s="37">
        <v>0.40580551999999998</v>
      </c>
      <c r="O86" s="37">
        <v>0</v>
      </c>
      <c r="P86" s="37">
        <v>0</v>
      </c>
      <c r="Q86" s="38">
        <f t="shared" ref="Q86:Q88" si="40">F86-H86</f>
        <v>71.368851346000127</v>
      </c>
      <c r="R86" s="30">
        <f t="shared" si="3"/>
        <v>4.3167983599999999</v>
      </c>
      <c r="S86" s="31" t="str">
        <f t="shared" si="4"/>
        <v>-</v>
      </c>
      <c r="T86" s="39" t="s">
        <v>147</v>
      </c>
      <c r="U86" s="10" t="s">
        <v>146</v>
      </c>
      <c r="V86" s="10" t="b">
        <f t="shared" si="28"/>
        <v>1</v>
      </c>
      <c r="W86" s="40"/>
    </row>
    <row r="87" spans="1:23" ht="58.5" customHeight="1" x14ac:dyDescent="0.25">
      <c r="A87" s="35" t="s">
        <v>143</v>
      </c>
      <c r="B87" s="35" t="s">
        <v>148</v>
      </c>
      <c r="C87" s="35" t="s">
        <v>149</v>
      </c>
      <c r="D87" s="36">
        <v>1026.4697439784793</v>
      </c>
      <c r="E87" s="36">
        <v>46.804773978479297</v>
      </c>
      <c r="F87" s="37">
        <v>979.66497000000004</v>
      </c>
      <c r="G87" s="38">
        <v>979.66497000000004</v>
      </c>
      <c r="H87" s="37">
        <f t="shared" si="39"/>
        <v>0</v>
      </c>
      <c r="I87" s="37">
        <v>0</v>
      </c>
      <c r="J87" s="37">
        <v>0</v>
      </c>
      <c r="K87" s="37">
        <v>11.4</v>
      </c>
      <c r="L87" s="37">
        <v>0</v>
      </c>
      <c r="M87" s="37">
        <v>301.8</v>
      </c>
      <c r="N87" s="37">
        <v>0</v>
      </c>
      <c r="O87" s="37">
        <v>666.46496999999999</v>
      </c>
      <c r="P87" s="37">
        <v>0</v>
      </c>
      <c r="Q87" s="38">
        <f t="shared" si="40"/>
        <v>979.66497000000004</v>
      </c>
      <c r="R87" s="30">
        <f t="shared" si="3"/>
        <v>-313.2</v>
      </c>
      <c r="S87" s="31">
        <f t="shared" si="4"/>
        <v>-1</v>
      </c>
      <c r="T87" s="39" t="s">
        <v>150</v>
      </c>
      <c r="U87" s="10" t="s">
        <v>149</v>
      </c>
      <c r="V87" s="10" t="b">
        <f t="shared" si="28"/>
        <v>1</v>
      </c>
      <c r="W87" s="40"/>
    </row>
    <row r="88" spans="1:23" ht="60" customHeight="1" x14ac:dyDescent="0.25">
      <c r="A88" s="35" t="s">
        <v>143</v>
      </c>
      <c r="B88" s="35" t="s">
        <v>151</v>
      </c>
      <c r="C88" s="35" t="s">
        <v>152</v>
      </c>
      <c r="D88" s="36">
        <v>329.32301632495302</v>
      </c>
      <c r="E88" s="36">
        <v>16.1503063289531</v>
      </c>
      <c r="F88" s="37">
        <v>313.17270999599992</v>
      </c>
      <c r="G88" s="38">
        <v>313.17270999599992</v>
      </c>
      <c r="H88" s="37">
        <f t="shared" si="39"/>
        <v>0</v>
      </c>
      <c r="I88" s="37">
        <v>0</v>
      </c>
      <c r="J88" s="37">
        <v>0</v>
      </c>
      <c r="K88" s="37">
        <v>78</v>
      </c>
      <c r="L88" s="37">
        <v>0</v>
      </c>
      <c r="M88" s="37">
        <v>78</v>
      </c>
      <c r="N88" s="37">
        <v>0</v>
      </c>
      <c r="O88" s="37">
        <v>157.17270999599992</v>
      </c>
      <c r="P88" s="37">
        <v>0</v>
      </c>
      <c r="Q88" s="38">
        <f t="shared" si="40"/>
        <v>313.17270999599992</v>
      </c>
      <c r="R88" s="30">
        <f t="shared" si="3"/>
        <v>-156</v>
      </c>
      <c r="S88" s="31">
        <f t="shared" si="4"/>
        <v>-1</v>
      </c>
      <c r="T88" s="39" t="s">
        <v>150</v>
      </c>
      <c r="U88" s="10" t="s">
        <v>152</v>
      </c>
      <c r="V88" s="10" t="b">
        <f t="shared" si="28"/>
        <v>1</v>
      </c>
      <c r="W88" s="40"/>
    </row>
    <row r="89" spans="1:23" ht="31.5" x14ac:dyDescent="0.25">
      <c r="A89" s="27" t="s">
        <v>153</v>
      </c>
      <c r="B89" s="28" t="s">
        <v>154</v>
      </c>
      <c r="C89" s="27" t="s">
        <v>30</v>
      </c>
      <c r="D89" s="33">
        <f>D90+D91</f>
        <v>131.98649364173687</v>
      </c>
      <c r="E89" s="33">
        <f t="shared" ref="E89:Q89" si="41">E90+E91</f>
        <v>0</v>
      </c>
      <c r="F89" s="33">
        <f t="shared" si="41"/>
        <v>131.98649364173687</v>
      </c>
      <c r="G89" s="33">
        <f t="shared" si="41"/>
        <v>123.63039283472895</v>
      </c>
      <c r="H89" s="33">
        <f t="shared" si="41"/>
        <v>121.76520783000001</v>
      </c>
      <c r="I89" s="33">
        <f t="shared" si="41"/>
        <v>76.150804624214985</v>
      </c>
      <c r="J89" s="33">
        <f t="shared" si="41"/>
        <v>74.649435850000003</v>
      </c>
      <c r="K89" s="33">
        <f t="shared" si="41"/>
        <v>47.479588210513974</v>
      </c>
      <c r="L89" s="33">
        <f t="shared" si="41"/>
        <v>47.115771979999998</v>
      </c>
      <c r="M89" s="33">
        <f t="shared" si="41"/>
        <v>0</v>
      </c>
      <c r="N89" s="33">
        <f t="shared" si="41"/>
        <v>0</v>
      </c>
      <c r="O89" s="33">
        <f t="shared" si="41"/>
        <v>0</v>
      </c>
      <c r="P89" s="33">
        <f t="shared" si="41"/>
        <v>0</v>
      </c>
      <c r="Q89" s="33">
        <f t="shared" si="41"/>
        <v>10.221285811736877</v>
      </c>
      <c r="R89" s="30">
        <f t="shared" si="3"/>
        <v>-1.8651850047289429</v>
      </c>
      <c r="S89" s="31">
        <f t="shared" si="4"/>
        <v>-1.5086783775105783E-2</v>
      </c>
      <c r="T89" s="26" t="s">
        <v>31</v>
      </c>
      <c r="U89" s="10" t="s">
        <v>30</v>
      </c>
      <c r="V89" s="10" t="b">
        <f t="shared" si="28"/>
        <v>1</v>
      </c>
      <c r="W89" s="40"/>
    </row>
    <row r="90" spans="1:23" x14ac:dyDescent="0.25">
      <c r="A90" s="27" t="s">
        <v>155</v>
      </c>
      <c r="B90" s="28" t="s">
        <v>156</v>
      </c>
      <c r="C90" s="27" t="s">
        <v>30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0">
        <f t="shared" ref="R90:R155" si="42">IF(G90="нд","нд",(J90+L90+N90)-(I90+K90+M90))</f>
        <v>0</v>
      </c>
      <c r="S90" s="31" t="str">
        <f t="shared" ref="S90:S153" si="43">IF(G90="нд","нд",IF((I90+K90+M90)&gt;0,R90/(I90+K90+M90),"-"))</f>
        <v>-</v>
      </c>
      <c r="T90" s="26" t="s">
        <v>31</v>
      </c>
      <c r="U90" s="10" t="s">
        <v>30</v>
      </c>
      <c r="V90" s="10" t="b">
        <f t="shared" si="28"/>
        <v>1</v>
      </c>
      <c r="W90" s="40"/>
    </row>
    <row r="91" spans="1:23" x14ac:dyDescent="0.25">
      <c r="A91" s="27" t="s">
        <v>157</v>
      </c>
      <c r="B91" s="28" t="s">
        <v>158</v>
      </c>
      <c r="C91" s="27" t="s">
        <v>30</v>
      </c>
      <c r="D91" s="33">
        <f t="shared" ref="D91:Q91" si="44">SUM(D92:D93)</f>
        <v>131.98649364173687</v>
      </c>
      <c r="E91" s="33">
        <f t="shared" si="44"/>
        <v>0</v>
      </c>
      <c r="F91" s="33">
        <f t="shared" si="44"/>
        <v>131.98649364173687</v>
      </c>
      <c r="G91" s="33">
        <f t="shared" si="44"/>
        <v>123.63039283472895</v>
      </c>
      <c r="H91" s="33">
        <f t="shared" si="44"/>
        <v>121.76520783000001</v>
      </c>
      <c r="I91" s="33">
        <f t="shared" si="44"/>
        <v>76.150804624214985</v>
      </c>
      <c r="J91" s="33">
        <f t="shared" si="44"/>
        <v>74.649435850000003</v>
      </c>
      <c r="K91" s="33">
        <f t="shared" si="44"/>
        <v>47.479588210513974</v>
      </c>
      <c r="L91" s="33">
        <f t="shared" si="44"/>
        <v>47.115771979999998</v>
      </c>
      <c r="M91" s="33">
        <f t="shared" si="44"/>
        <v>0</v>
      </c>
      <c r="N91" s="33">
        <f t="shared" si="44"/>
        <v>0</v>
      </c>
      <c r="O91" s="33">
        <f t="shared" si="44"/>
        <v>0</v>
      </c>
      <c r="P91" s="33">
        <f t="shared" si="44"/>
        <v>0</v>
      </c>
      <c r="Q91" s="33">
        <f t="shared" si="44"/>
        <v>10.221285811736877</v>
      </c>
      <c r="R91" s="30">
        <f t="shared" si="42"/>
        <v>-1.8651850047289429</v>
      </c>
      <c r="S91" s="31">
        <f t="shared" si="43"/>
        <v>-1.5086783775105783E-2</v>
      </c>
      <c r="T91" s="26" t="s">
        <v>31</v>
      </c>
      <c r="U91" s="10" t="s">
        <v>30</v>
      </c>
      <c r="V91" s="10" t="b">
        <f t="shared" si="28"/>
        <v>1</v>
      </c>
      <c r="W91" s="40"/>
    </row>
    <row r="92" spans="1:23" ht="47.25" x14ac:dyDescent="0.25">
      <c r="A92" s="35" t="s">
        <v>157</v>
      </c>
      <c r="B92" s="35" t="s">
        <v>159</v>
      </c>
      <c r="C92" s="35" t="s">
        <v>160</v>
      </c>
      <c r="D92" s="36">
        <v>80.360057898310686</v>
      </c>
      <c r="E92" s="36">
        <v>0</v>
      </c>
      <c r="F92" s="37">
        <v>80.360057898310686</v>
      </c>
      <c r="G92" s="38">
        <v>76.150804624214985</v>
      </c>
      <c r="H92" s="37">
        <f t="shared" ref="H92:H93" si="45">J92+L92+N92+P92</f>
        <v>74.649435850000003</v>
      </c>
      <c r="I92" s="37">
        <v>76.150804624214985</v>
      </c>
      <c r="J92" s="37">
        <v>74.649435850000003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8">
        <f t="shared" ref="Q92:Q93" si="46">F92-H92</f>
        <v>5.7106220483106824</v>
      </c>
      <c r="R92" s="30">
        <f t="shared" si="42"/>
        <v>-1.5013687742149813</v>
      </c>
      <c r="S92" s="31">
        <f t="shared" si="43"/>
        <v>-1.9715730931851048E-2</v>
      </c>
      <c r="T92" s="43" t="s">
        <v>31</v>
      </c>
      <c r="U92" s="10" t="s">
        <v>160</v>
      </c>
      <c r="V92" s="10" t="b">
        <f t="shared" si="28"/>
        <v>1</v>
      </c>
      <c r="W92" s="40"/>
    </row>
    <row r="93" spans="1:23" ht="31.5" x14ac:dyDescent="0.25">
      <c r="A93" s="35" t="s">
        <v>157</v>
      </c>
      <c r="B93" s="35" t="s">
        <v>161</v>
      </c>
      <c r="C93" s="35" t="s">
        <v>162</v>
      </c>
      <c r="D93" s="36">
        <v>51.626435743426192</v>
      </c>
      <c r="E93" s="36">
        <v>0</v>
      </c>
      <c r="F93" s="37">
        <v>51.626435743426192</v>
      </c>
      <c r="G93" s="38">
        <v>47.479588210513974</v>
      </c>
      <c r="H93" s="37">
        <f t="shared" si="45"/>
        <v>47.115771979999998</v>
      </c>
      <c r="I93" s="37">
        <v>0</v>
      </c>
      <c r="J93" s="37">
        <v>0</v>
      </c>
      <c r="K93" s="37">
        <v>47.479588210513974</v>
      </c>
      <c r="L93" s="37">
        <v>47.115771979999998</v>
      </c>
      <c r="M93" s="37">
        <v>0</v>
      </c>
      <c r="N93" s="37">
        <v>0</v>
      </c>
      <c r="O93" s="37">
        <v>0</v>
      </c>
      <c r="P93" s="37">
        <v>0</v>
      </c>
      <c r="Q93" s="38">
        <f t="shared" si="46"/>
        <v>4.5106637634261944</v>
      </c>
      <c r="R93" s="30">
        <f t="shared" si="42"/>
        <v>-0.36381623051397582</v>
      </c>
      <c r="S93" s="31">
        <f t="shared" si="43"/>
        <v>-7.6625818425571698E-3</v>
      </c>
      <c r="T93" s="43" t="s">
        <v>31</v>
      </c>
      <c r="U93" s="10" t="s">
        <v>162</v>
      </c>
      <c r="V93" s="10" t="b">
        <f t="shared" si="28"/>
        <v>1</v>
      </c>
      <c r="W93" s="40"/>
    </row>
    <row r="94" spans="1:23" ht="31.5" x14ac:dyDescent="0.25">
      <c r="A94" s="27" t="s">
        <v>163</v>
      </c>
      <c r="B94" s="28" t="s">
        <v>164</v>
      </c>
      <c r="C94" s="27" t="s">
        <v>30</v>
      </c>
      <c r="D94" s="33">
        <f>D95+D96</f>
        <v>0</v>
      </c>
      <c r="E94" s="33">
        <f t="shared" ref="E94:Q94" si="47">E95+E96</f>
        <v>0</v>
      </c>
      <c r="F94" s="33">
        <f t="shared" si="47"/>
        <v>0</v>
      </c>
      <c r="G94" s="33">
        <f t="shared" si="47"/>
        <v>0</v>
      </c>
      <c r="H94" s="33">
        <f t="shared" si="47"/>
        <v>0</v>
      </c>
      <c r="I94" s="33">
        <f t="shared" si="47"/>
        <v>0</v>
      </c>
      <c r="J94" s="33">
        <f t="shared" si="47"/>
        <v>0</v>
      </c>
      <c r="K94" s="33">
        <f t="shared" si="47"/>
        <v>0</v>
      </c>
      <c r="L94" s="33">
        <f t="shared" si="47"/>
        <v>0</v>
      </c>
      <c r="M94" s="33">
        <f t="shared" si="47"/>
        <v>0</v>
      </c>
      <c r="N94" s="33">
        <f t="shared" si="47"/>
        <v>0</v>
      </c>
      <c r="O94" s="33">
        <f t="shared" si="47"/>
        <v>0</v>
      </c>
      <c r="P94" s="33">
        <f t="shared" si="47"/>
        <v>0</v>
      </c>
      <c r="Q94" s="33">
        <f t="shared" si="47"/>
        <v>0</v>
      </c>
      <c r="R94" s="30">
        <f t="shared" si="42"/>
        <v>0</v>
      </c>
      <c r="S94" s="31" t="str">
        <f t="shared" si="43"/>
        <v>-</v>
      </c>
      <c r="T94" s="26" t="s">
        <v>31</v>
      </c>
      <c r="U94" s="10" t="s">
        <v>30</v>
      </c>
      <c r="V94" s="10" t="b">
        <f t="shared" si="28"/>
        <v>1</v>
      </c>
      <c r="W94" s="40"/>
    </row>
    <row r="95" spans="1:23" ht="31.5" x14ac:dyDescent="0.25">
      <c r="A95" s="27" t="s">
        <v>165</v>
      </c>
      <c r="B95" s="28" t="s">
        <v>166</v>
      </c>
      <c r="C95" s="27" t="s">
        <v>30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0">
        <f t="shared" si="42"/>
        <v>0</v>
      </c>
      <c r="S95" s="31" t="str">
        <f t="shared" si="43"/>
        <v>-</v>
      </c>
      <c r="T95" s="26" t="s">
        <v>31</v>
      </c>
      <c r="U95" s="10" t="s">
        <v>30</v>
      </c>
      <c r="V95" s="10" t="b">
        <f t="shared" si="28"/>
        <v>1</v>
      </c>
      <c r="W95" s="40"/>
    </row>
    <row r="96" spans="1:23" ht="31.5" x14ac:dyDescent="0.25">
      <c r="A96" s="27" t="s">
        <v>167</v>
      </c>
      <c r="B96" s="28" t="s">
        <v>168</v>
      </c>
      <c r="C96" s="27" t="s">
        <v>30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0">
        <f t="shared" si="42"/>
        <v>0</v>
      </c>
      <c r="S96" s="31" t="str">
        <f t="shared" si="43"/>
        <v>-</v>
      </c>
      <c r="T96" s="26" t="s">
        <v>31</v>
      </c>
      <c r="U96" s="10" t="s">
        <v>30</v>
      </c>
      <c r="V96" s="10" t="b">
        <f t="shared" si="28"/>
        <v>1</v>
      </c>
      <c r="W96" s="40"/>
    </row>
    <row r="97" spans="1:23" x14ac:dyDescent="0.25">
      <c r="A97" s="27" t="s">
        <v>169</v>
      </c>
      <c r="B97" s="28" t="s">
        <v>170</v>
      </c>
      <c r="C97" s="27" t="s">
        <v>30</v>
      </c>
      <c r="D97" s="33">
        <f>SUM(D98:D113)</f>
        <v>2761.415939999999</v>
      </c>
      <c r="E97" s="33">
        <f t="shared" ref="E97:Q97" si="48">SUM(E98:E113)</f>
        <v>811.85351617999981</v>
      </c>
      <c r="F97" s="33">
        <f t="shared" si="48"/>
        <v>1949.5624238199994</v>
      </c>
      <c r="G97" s="33">
        <f t="shared" si="48"/>
        <v>1706.1955996667298</v>
      </c>
      <c r="H97" s="33">
        <f t="shared" si="48"/>
        <v>439.7995272</v>
      </c>
      <c r="I97" s="33">
        <f t="shared" si="48"/>
        <v>211.65</v>
      </c>
      <c r="J97" s="33">
        <f t="shared" si="48"/>
        <v>193.05867076000001</v>
      </c>
      <c r="K97" s="33">
        <f t="shared" si="48"/>
        <v>239.2929826207629</v>
      </c>
      <c r="L97" s="33">
        <f t="shared" si="48"/>
        <v>82.700021709999987</v>
      </c>
      <c r="M97" s="33">
        <f t="shared" si="48"/>
        <v>524.55303640572924</v>
      </c>
      <c r="N97" s="33">
        <f t="shared" si="48"/>
        <v>164.04083473</v>
      </c>
      <c r="O97" s="33">
        <f t="shared" si="48"/>
        <v>730.69958064023763</v>
      </c>
      <c r="P97" s="33">
        <f t="shared" si="48"/>
        <v>0</v>
      </c>
      <c r="Q97" s="33">
        <f t="shared" si="48"/>
        <v>1509.76289662</v>
      </c>
      <c r="R97" s="30">
        <f t="shared" si="42"/>
        <v>-535.69649182649209</v>
      </c>
      <c r="S97" s="31">
        <f t="shared" si="43"/>
        <v>-0.54915292464350263</v>
      </c>
      <c r="T97" s="26" t="s">
        <v>31</v>
      </c>
      <c r="U97" s="10" t="s">
        <v>30</v>
      </c>
      <c r="V97" s="10" t="b">
        <f t="shared" si="28"/>
        <v>1</v>
      </c>
      <c r="W97" s="40"/>
    </row>
    <row r="98" spans="1:23" ht="47.25" x14ac:dyDescent="0.25">
      <c r="A98" s="35" t="s">
        <v>169</v>
      </c>
      <c r="B98" s="35" t="s">
        <v>171</v>
      </c>
      <c r="C98" s="35" t="s">
        <v>172</v>
      </c>
      <c r="D98" s="36">
        <v>37.6680318692</v>
      </c>
      <c r="E98" s="36">
        <v>33.33890117</v>
      </c>
      <c r="F98" s="37">
        <v>4.3291306992000003</v>
      </c>
      <c r="G98" s="38">
        <v>0</v>
      </c>
      <c r="H98" s="37">
        <f t="shared" ref="H98:H113" si="49">J98+L98+N98+P98</f>
        <v>1.0811029999999999E-2</v>
      </c>
      <c r="I98" s="37">
        <v>0</v>
      </c>
      <c r="J98" s="37">
        <v>1.0811029999999999E-2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8">
        <f t="shared" ref="Q98:Q113" si="50">F98-H98</f>
        <v>4.3183196692000001</v>
      </c>
      <c r="R98" s="30">
        <f t="shared" si="42"/>
        <v>1.0811029999999999E-2</v>
      </c>
      <c r="S98" s="31" t="str">
        <f t="shared" si="43"/>
        <v>-</v>
      </c>
      <c r="T98" s="39" t="s">
        <v>173</v>
      </c>
      <c r="U98" s="10" t="s">
        <v>172</v>
      </c>
      <c r="V98" s="10" t="b">
        <f t="shared" si="28"/>
        <v>1</v>
      </c>
      <c r="W98" s="40"/>
    </row>
    <row r="99" spans="1:23" ht="78.75" x14ac:dyDescent="0.25">
      <c r="A99" s="35" t="s">
        <v>169</v>
      </c>
      <c r="B99" s="35" t="s">
        <v>174</v>
      </c>
      <c r="C99" s="35" t="s">
        <v>175</v>
      </c>
      <c r="D99" s="36">
        <v>207.6661360672</v>
      </c>
      <c r="E99" s="36">
        <v>146.78406709400002</v>
      </c>
      <c r="F99" s="37">
        <v>60.882068973199978</v>
      </c>
      <c r="G99" s="38">
        <v>68.475254493199984</v>
      </c>
      <c r="H99" s="37">
        <f t="shared" si="49"/>
        <v>21.458582420000003</v>
      </c>
      <c r="I99" s="37">
        <v>1.1499999999999999</v>
      </c>
      <c r="J99" s="37">
        <v>1.0629279899999999</v>
      </c>
      <c r="K99" s="37">
        <v>1.1416188277200001</v>
      </c>
      <c r="L99" s="37">
        <v>4.3999419999999997E-2</v>
      </c>
      <c r="M99" s="37">
        <v>0</v>
      </c>
      <c r="N99" s="37">
        <v>20.351655010000002</v>
      </c>
      <c r="O99" s="37">
        <v>66.183635665479983</v>
      </c>
      <c r="P99" s="37">
        <v>0</v>
      </c>
      <c r="Q99" s="38">
        <f t="shared" si="50"/>
        <v>39.423486553199979</v>
      </c>
      <c r="R99" s="30">
        <f>IF(G99="нд","нд",(J99+L99+N99)-(I99+K99+M99))</f>
        <v>19.166963592280002</v>
      </c>
      <c r="S99" s="31">
        <f t="shared" si="43"/>
        <v>8.3639405299134264</v>
      </c>
      <c r="T99" s="39" t="s">
        <v>176</v>
      </c>
      <c r="U99" s="10" t="s">
        <v>175</v>
      </c>
      <c r="V99" s="10" t="b">
        <f t="shared" si="28"/>
        <v>1</v>
      </c>
      <c r="W99" s="40"/>
    </row>
    <row r="100" spans="1:23" ht="47.25" x14ac:dyDescent="0.25">
      <c r="A100" s="35" t="s">
        <v>169</v>
      </c>
      <c r="B100" s="35" t="s">
        <v>177</v>
      </c>
      <c r="C100" s="35" t="s">
        <v>178</v>
      </c>
      <c r="D100" s="36">
        <v>133.23872162599201</v>
      </c>
      <c r="E100" s="36">
        <v>9.695838071999999</v>
      </c>
      <c r="F100" s="37">
        <v>123.54288355399201</v>
      </c>
      <c r="G100" s="38">
        <v>123.54288355399201</v>
      </c>
      <c r="H100" s="37">
        <f t="shared" si="49"/>
        <v>39.123600530000004</v>
      </c>
      <c r="I100" s="37">
        <v>30</v>
      </c>
      <c r="J100" s="37">
        <v>27.264253010000001</v>
      </c>
      <c r="K100" s="37">
        <v>24.628306285169327</v>
      </c>
      <c r="L100" s="37">
        <v>0.97849076000000013</v>
      </c>
      <c r="M100" s="37">
        <v>37.030486680361506</v>
      </c>
      <c r="N100" s="37">
        <v>10.88085676</v>
      </c>
      <c r="O100" s="37">
        <v>31.884090588461174</v>
      </c>
      <c r="P100" s="37">
        <v>0</v>
      </c>
      <c r="Q100" s="38">
        <f t="shared" si="50"/>
        <v>84.419283023992008</v>
      </c>
      <c r="R100" s="30">
        <f t="shared" si="42"/>
        <v>-52.535192435530831</v>
      </c>
      <c r="S100" s="31">
        <f t="shared" si="43"/>
        <v>-0.57316042177521576</v>
      </c>
      <c r="T100" s="39" t="s">
        <v>179</v>
      </c>
      <c r="U100" s="10" t="s">
        <v>178</v>
      </c>
      <c r="V100" s="10" t="b">
        <f t="shared" si="28"/>
        <v>1</v>
      </c>
      <c r="W100" s="40"/>
    </row>
    <row r="101" spans="1:23" ht="58.5" customHeight="1" x14ac:dyDescent="0.25">
      <c r="A101" s="35" t="s">
        <v>169</v>
      </c>
      <c r="B101" s="35" t="s">
        <v>180</v>
      </c>
      <c r="C101" s="35" t="s">
        <v>181</v>
      </c>
      <c r="D101" s="36">
        <v>90.011808841524001</v>
      </c>
      <c r="E101" s="36">
        <v>5.3642990159999995</v>
      </c>
      <c r="F101" s="37">
        <v>84.647509825523997</v>
      </c>
      <c r="G101" s="38">
        <v>84.647509825523997</v>
      </c>
      <c r="H101" s="37">
        <f t="shared" si="49"/>
        <v>10.7992586</v>
      </c>
      <c r="I101" s="37">
        <v>5.6</v>
      </c>
      <c r="J101" s="37">
        <v>5.0427041800000003</v>
      </c>
      <c r="K101" s="37">
        <v>16.673456018401417</v>
      </c>
      <c r="L101" s="37">
        <v>0.38230366999999998</v>
      </c>
      <c r="M101" s="37">
        <v>29.285429160525567</v>
      </c>
      <c r="N101" s="37">
        <v>5.3742507499999999</v>
      </c>
      <c r="O101" s="37">
        <v>33.088624646597019</v>
      </c>
      <c r="P101" s="37">
        <v>0</v>
      </c>
      <c r="Q101" s="38">
        <f t="shared" si="50"/>
        <v>73.848251225523995</v>
      </c>
      <c r="R101" s="30">
        <f t="shared" si="42"/>
        <v>-40.759626578926984</v>
      </c>
      <c r="S101" s="31">
        <f t="shared" si="43"/>
        <v>-0.7905451492497777</v>
      </c>
      <c r="T101" s="39" t="s">
        <v>179</v>
      </c>
      <c r="U101" s="10" t="s">
        <v>181</v>
      </c>
      <c r="V101" s="10" t="b">
        <f t="shared" si="28"/>
        <v>1</v>
      </c>
      <c r="W101" s="40"/>
    </row>
    <row r="102" spans="1:23" ht="63" x14ac:dyDescent="0.25">
      <c r="A102" s="35" t="s">
        <v>169</v>
      </c>
      <c r="B102" s="35" t="s">
        <v>182</v>
      </c>
      <c r="C102" s="35" t="s">
        <v>183</v>
      </c>
      <c r="D102" s="36">
        <v>444.95027142867605</v>
      </c>
      <c r="E102" s="36">
        <v>140.55332464399999</v>
      </c>
      <c r="F102" s="37">
        <v>304.39694678467606</v>
      </c>
      <c r="G102" s="38">
        <v>269.71199600662601</v>
      </c>
      <c r="H102" s="37">
        <f t="shared" si="49"/>
        <v>30.945371859999995</v>
      </c>
      <c r="I102" s="37">
        <v>17.399999999999999</v>
      </c>
      <c r="J102" s="37">
        <v>15.878112979999999</v>
      </c>
      <c r="K102" s="37">
        <v>26.86680014673215</v>
      </c>
      <c r="L102" s="37">
        <v>4.8545486699999998</v>
      </c>
      <c r="M102" s="37">
        <v>86.035277180798815</v>
      </c>
      <c r="N102" s="37">
        <v>10.212710209999999</v>
      </c>
      <c r="O102" s="37">
        <v>139.40991867909503</v>
      </c>
      <c r="P102" s="37">
        <v>0</v>
      </c>
      <c r="Q102" s="38">
        <f t="shared" si="50"/>
        <v>273.45157492467604</v>
      </c>
      <c r="R102" s="30">
        <f t="shared" si="42"/>
        <v>-99.356705467530986</v>
      </c>
      <c r="S102" s="31">
        <f t="shared" si="43"/>
        <v>-0.76251052558268251</v>
      </c>
      <c r="T102" s="39" t="s">
        <v>179</v>
      </c>
      <c r="U102" s="10" t="s">
        <v>183</v>
      </c>
      <c r="V102" s="10" t="b">
        <f t="shared" si="28"/>
        <v>1</v>
      </c>
      <c r="W102" s="40"/>
    </row>
    <row r="103" spans="1:23" ht="47.25" x14ac:dyDescent="0.25">
      <c r="A103" s="35" t="s">
        <v>169</v>
      </c>
      <c r="B103" s="35" t="s">
        <v>184</v>
      </c>
      <c r="C103" s="35" t="s">
        <v>185</v>
      </c>
      <c r="D103" s="36">
        <v>409.16819011861202</v>
      </c>
      <c r="E103" s="36">
        <v>62.408637172000006</v>
      </c>
      <c r="F103" s="37">
        <v>346.75955294661202</v>
      </c>
      <c r="G103" s="38">
        <v>294.40824520881199</v>
      </c>
      <c r="H103" s="37">
        <f t="shared" si="49"/>
        <v>53.668718350000006</v>
      </c>
      <c r="I103" s="37">
        <v>21</v>
      </c>
      <c r="J103" s="37">
        <v>19.2809721</v>
      </c>
      <c r="K103" s="37">
        <v>24.303921935535971</v>
      </c>
      <c r="L103" s="37">
        <v>19.374201809999999</v>
      </c>
      <c r="M103" s="37">
        <v>99.014580835492708</v>
      </c>
      <c r="N103" s="37">
        <v>15.01354444</v>
      </c>
      <c r="O103" s="37">
        <v>150.08974243778334</v>
      </c>
      <c r="P103" s="37">
        <v>0</v>
      </c>
      <c r="Q103" s="38">
        <f t="shared" si="50"/>
        <v>293.09083459661201</v>
      </c>
      <c r="R103" s="30">
        <f t="shared" si="42"/>
        <v>-90.64978442102867</v>
      </c>
      <c r="S103" s="31">
        <f t="shared" si="43"/>
        <v>-0.62812309357761875</v>
      </c>
      <c r="T103" s="39" t="s">
        <v>179</v>
      </c>
      <c r="U103" s="10" t="s">
        <v>185</v>
      </c>
      <c r="V103" s="10" t="b">
        <f t="shared" si="28"/>
        <v>1</v>
      </c>
      <c r="W103" s="40"/>
    </row>
    <row r="104" spans="1:23" ht="47.25" x14ac:dyDescent="0.25">
      <c r="A104" s="35" t="s">
        <v>169</v>
      </c>
      <c r="B104" s="35" t="s">
        <v>186</v>
      </c>
      <c r="C104" s="35" t="s">
        <v>187</v>
      </c>
      <c r="D104" s="36">
        <v>140.30777647218</v>
      </c>
      <c r="E104" s="36">
        <v>78.208275045999997</v>
      </c>
      <c r="F104" s="37">
        <v>62.099501426179998</v>
      </c>
      <c r="G104" s="38">
        <v>38.454552287850007</v>
      </c>
      <c r="H104" s="37">
        <f t="shared" si="49"/>
        <v>12.277391919999999</v>
      </c>
      <c r="I104" s="37">
        <v>10</v>
      </c>
      <c r="J104" s="37">
        <v>9.1492943100000002</v>
      </c>
      <c r="K104" s="37">
        <v>0.6</v>
      </c>
      <c r="L104" s="37">
        <v>0.56613610999999997</v>
      </c>
      <c r="M104" s="37">
        <v>0</v>
      </c>
      <c r="N104" s="37">
        <v>2.5619614999999998</v>
      </c>
      <c r="O104" s="37">
        <v>27.854552287850005</v>
      </c>
      <c r="P104" s="37">
        <v>0</v>
      </c>
      <c r="Q104" s="38">
        <f t="shared" si="50"/>
        <v>49.822109506179999</v>
      </c>
      <c r="R104" s="30">
        <f t="shared" si="42"/>
        <v>1.6773919199999998</v>
      </c>
      <c r="S104" s="31">
        <f t="shared" si="43"/>
        <v>0.15824452075471696</v>
      </c>
      <c r="T104" s="39" t="s">
        <v>188</v>
      </c>
      <c r="U104" s="10" t="s">
        <v>187</v>
      </c>
      <c r="V104" s="10" t="b">
        <f t="shared" si="28"/>
        <v>1</v>
      </c>
      <c r="W104" s="40"/>
    </row>
    <row r="105" spans="1:23" ht="47.25" x14ac:dyDescent="0.25">
      <c r="A105" s="35" t="s">
        <v>169</v>
      </c>
      <c r="B105" s="35" t="s">
        <v>189</v>
      </c>
      <c r="C105" s="35" t="s">
        <v>190</v>
      </c>
      <c r="D105" s="36">
        <v>89.062934511467986</v>
      </c>
      <c r="E105" s="36">
        <v>1.8877187639999997</v>
      </c>
      <c r="F105" s="37">
        <v>87.175215747467988</v>
      </c>
      <c r="G105" s="38">
        <v>87.175215747467973</v>
      </c>
      <c r="H105" s="37">
        <f t="shared" si="49"/>
        <v>18.898565359999999</v>
      </c>
      <c r="I105" s="37">
        <v>12</v>
      </c>
      <c r="J105" s="37">
        <v>10.85610308</v>
      </c>
      <c r="K105" s="37">
        <v>17.170220654933111</v>
      </c>
      <c r="L105" s="37">
        <v>6.06516448</v>
      </c>
      <c r="M105" s="37">
        <v>30.157951663151739</v>
      </c>
      <c r="N105" s="37">
        <v>1.9772978000000001</v>
      </c>
      <c r="O105" s="37">
        <v>27.847043429383127</v>
      </c>
      <c r="P105" s="37">
        <v>0</v>
      </c>
      <c r="Q105" s="38">
        <f t="shared" si="50"/>
        <v>68.276650387467981</v>
      </c>
      <c r="R105" s="30">
        <f t="shared" si="42"/>
        <v>-40.429606958084854</v>
      </c>
      <c r="S105" s="31">
        <f t="shared" si="43"/>
        <v>-0.68145714554164349</v>
      </c>
      <c r="T105" s="39" t="s">
        <v>179</v>
      </c>
      <c r="U105" s="10" t="s">
        <v>190</v>
      </c>
      <c r="V105" s="10" t="b">
        <f t="shared" si="28"/>
        <v>1</v>
      </c>
      <c r="W105" s="40"/>
    </row>
    <row r="106" spans="1:23" ht="47.25" x14ac:dyDescent="0.25">
      <c r="A106" s="35" t="s">
        <v>169</v>
      </c>
      <c r="B106" s="35" t="s">
        <v>191</v>
      </c>
      <c r="C106" s="35" t="s">
        <v>192</v>
      </c>
      <c r="D106" s="36">
        <v>206.95145550747603</v>
      </c>
      <c r="E106" s="36">
        <v>65.914830124000005</v>
      </c>
      <c r="F106" s="37">
        <v>141.03662538347601</v>
      </c>
      <c r="G106" s="38">
        <v>135.12654046907602</v>
      </c>
      <c r="H106" s="37">
        <f t="shared" si="49"/>
        <v>26.527305249999998</v>
      </c>
      <c r="I106" s="37">
        <v>14.4</v>
      </c>
      <c r="J106" s="37">
        <v>13.11447645</v>
      </c>
      <c r="K106" s="37">
        <v>26.132277343460188</v>
      </c>
      <c r="L106" s="37">
        <v>7.9666623999999997</v>
      </c>
      <c r="M106" s="37">
        <v>45.898999949410836</v>
      </c>
      <c r="N106" s="37">
        <v>5.4461664000000001</v>
      </c>
      <c r="O106" s="37">
        <v>48.69526317620501</v>
      </c>
      <c r="P106" s="37">
        <v>0</v>
      </c>
      <c r="Q106" s="38">
        <f t="shared" si="50"/>
        <v>114.50932013347601</v>
      </c>
      <c r="R106" s="30">
        <f t="shared" si="42"/>
        <v>-59.903972042871018</v>
      </c>
      <c r="S106" s="31">
        <f t="shared" si="43"/>
        <v>-0.69308211007789877</v>
      </c>
      <c r="T106" s="39" t="s">
        <v>179</v>
      </c>
      <c r="U106" s="10" t="s">
        <v>192</v>
      </c>
      <c r="V106" s="10" t="b">
        <f t="shared" si="28"/>
        <v>1</v>
      </c>
      <c r="W106" s="40"/>
    </row>
    <row r="107" spans="1:23" ht="47.25" x14ac:dyDescent="0.25">
      <c r="A107" s="35" t="s">
        <v>169</v>
      </c>
      <c r="B107" s="35" t="s">
        <v>193</v>
      </c>
      <c r="C107" s="35" t="s">
        <v>194</v>
      </c>
      <c r="D107" s="36">
        <v>167.56826128747201</v>
      </c>
      <c r="E107" s="36">
        <v>111.87025896000002</v>
      </c>
      <c r="F107" s="37">
        <v>55.698002327471997</v>
      </c>
      <c r="G107" s="38">
        <v>28.318310113232016</v>
      </c>
      <c r="H107" s="37">
        <f t="shared" si="49"/>
        <v>14.29130951</v>
      </c>
      <c r="I107" s="37">
        <v>15.6</v>
      </c>
      <c r="J107" s="37">
        <v>14.15379334</v>
      </c>
      <c r="K107" s="37">
        <v>0.6</v>
      </c>
      <c r="L107" s="37">
        <v>0.13751617000000002</v>
      </c>
      <c r="M107" s="37">
        <v>0</v>
      </c>
      <c r="N107" s="37">
        <v>0</v>
      </c>
      <c r="O107" s="37">
        <v>12.118310113232017</v>
      </c>
      <c r="P107" s="37">
        <v>0</v>
      </c>
      <c r="Q107" s="38">
        <f t="shared" si="50"/>
        <v>41.406692817471999</v>
      </c>
      <c r="R107" s="30">
        <f t="shared" si="42"/>
        <v>-1.9086904899999997</v>
      </c>
      <c r="S107" s="31">
        <f t="shared" si="43"/>
        <v>-0.11782040061728394</v>
      </c>
      <c r="T107" s="39" t="s">
        <v>179</v>
      </c>
      <c r="U107" s="10" t="s">
        <v>194</v>
      </c>
      <c r="V107" s="10" t="b">
        <f t="shared" si="28"/>
        <v>1</v>
      </c>
      <c r="W107" s="40"/>
    </row>
    <row r="108" spans="1:23" ht="47.25" x14ac:dyDescent="0.25">
      <c r="A108" s="35" t="s">
        <v>169</v>
      </c>
      <c r="B108" s="35" t="s">
        <v>195</v>
      </c>
      <c r="C108" s="35" t="s">
        <v>196</v>
      </c>
      <c r="D108" s="36">
        <v>132.84681465674402</v>
      </c>
      <c r="E108" s="36">
        <v>11.116170724</v>
      </c>
      <c r="F108" s="37">
        <v>121.73064393274402</v>
      </c>
      <c r="G108" s="38">
        <v>98.15429923274398</v>
      </c>
      <c r="H108" s="37">
        <f t="shared" si="49"/>
        <v>56.495635419999999</v>
      </c>
      <c r="I108" s="37">
        <v>35</v>
      </c>
      <c r="J108" s="37">
        <v>31.990517610000001</v>
      </c>
      <c r="K108" s="37">
        <v>19.147145008323687</v>
      </c>
      <c r="L108" s="37">
        <v>12.408561480000001</v>
      </c>
      <c r="M108" s="37">
        <v>33.630241873594159</v>
      </c>
      <c r="N108" s="37">
        <v>12.09655633</v>
      </c>
      <c r="O108" s="37">
        <v>10.376912350826132</v>
      </c>
      <c r="P108" s="37">
        <v>0</v>
      </c>
      <c r="Q108" s="38">
        <f t="shared" si="50"/>
        <v>65.235008512744017</v>
      </c>
      <c r="R108" s="30">
        <f t="shared" si="42"/>
        <v>-31.28175146191785</v>
      </c>
      <c r="S108" s="31">
        <f t="shared" si="43"/>
        <v>-0.35637597077251221</v>
      </c>
      <c r="T108" s="39" t="s">
        <v>179</v>
      </c>
      <c r="U108" s="10" t="s">
        <v>196</v>
      </c>
      <c r="V108" s="10" t="b">
        <f t="shared" si="28"/>
        <v>1</v>
      </c>
      <c r="W108" s="40"/>
    </row>
    <row r="109" spans="1:23" ht="47.25" x14ac:dyDescent="0.25">
      <c r="A109" s="35" t="s">
        <v>169</v>
      </c>
      <c r="B109" s="35" t="s">
        <v>197</v>
      </c>
      <c r="C109" s="35" t="s">
        <v>198</v>
      </c>
      <c r="D109" s="36">
        <v>153.42590341362001</v>
      </c>
      <c r="E109" s="36">
        <v>26.269697176000001</v>
      </c>
      <c r="F109" s="37">
        <v>127.15620623762001</v>
      </c>
      <c r="G109" s="38">
        <v>79.813765145759973</v>
      </c>
      <c r="H109" s="37">
        <f t="shared" si="49"/>
        <v>24.95862451</v>
      </c>
      <c r="I109" s="37">
        <v>10.3</v>
      </c>
      <c r="J109" s="37">
        <v>9.3796435299999992</v>
      </c>
      <c r="K109" s="37">
        <v>15.42557388266388</v>
      </c>
      <c r="L109" s="37">
        <v>2.8727094599999998</v>
      </c>
      <c r="M109" s="37">
        <v>27.093636178525013</v>
      </c>
      <c r="N109" s="37">
        <v>12.70627152</v>
      </c>
      <c r="O109" s="37">
        <v>26.994555084571076</v>
      </c>
      <c r="P109" s="37">
        <v>0</v>
      </c>
      <c r="Q109" s="38">
        <f t="shared" si="50"/>
        <v>102.19758172762002</v>
      </c>
      <c r="R109" s="30">
        <f t="shared" si="42"/>
        <v>-27.860585551188898</v>
      </c>
      <c r="S109" s="31">
        <f t="shared" si="43"/>
        <v>-0.52747069709890682</v>
      </c>
      <c r="T109" s="39" t="s">
        <v>179</v>
      </c>
      <c r="U109" s="10" t="s">
        <v>198</v>
      </c>
      <c r="V109" s="10" t="b">
        <f t="shared" si="28"/>
        <v>1</v>
      </c>
      <c r="W109" s="40"/>
    </row>
    <row r="110" spans="1:23" ht="47.25" x14ac:dyDescent="0.25">
      <c r="A110" s="35" t="s">
        <v>169</v>
      </c>
      <c r="B110" s="35" t="s">
        <v>199</v>
      </c>
      <c r="C110" s="35" t="s">
        <v>200</v>
      </c>
      <c r="D110" s="36">
        <v>168.37330815177597</v>
      </c>
      <c r="E110" s="36">
        <v>23.708204017999996</v>
      </c>
      <c r="F110" s="37">
        <v>144.66510413377597</v>
      </c>
      <c r="G110" s="38">
        <v>150.23467457909601</v>
      </c>
      <c r="H110" s="37">
        <f t="shared" si="49"/>
        <v>40.85287134</v>
      </c>
      <c r="I110" s="37">
        <v>5.7</v>
      </c>
      <c r="J110" s="37">
        <v>5.1650973699999998</v>
      </c>
      <c r="K110" s="37">
        <v>18.166195167453981</v>
      </c>
      <c r="L110" s="37">
        <v>0.65751104000000005</v>
      </c>
      <c r="M110" s="37">
        <v>51.330368435143534</v>
      </c>
      <c r="N110" s="37">
        <v>35.030262929999999</v>
      </c>
      <c r="O110" s="37">
        <v>75.038110976498501</v>
      </c>
      <c r="P110" s="37">
        <v>0</v>
      </c>
      <c r="Q110" s="38">
        <f t="shared" si="50"/>
        <v>103.81223279377596</v>
      </c>
      <c r="R110" s="30">
        <f t="shared" si="42"/>
        <v>-34.343692262597507</v>
      </c>
      <c r="S110" s="31">
        <f t="shared" si="43"/>
        <v>-0.45671890598749615</v>
      </c>
      <c r="T110" s="39" t="s">
        <v>179</v>
      </c>
      <c r="U110" s="10" t="s">
        <v>200</v>
      </c>
      <c r="V110" s="10" t="b">
        <f t="shared" si="28"/>
        <v>1</v>
      </c>
      <c r="W110" s="40"/>
    </row>
    <row r="111" spans="1:23" ht="47.25" x14ac:dyDescent="0.25">
      <c r="A111" s="35" t="s">
        <v>169</v>
      </c>
      <c r="B111" s="35" t="s">
        <v>201</v>
      </c>
      <c r="C111" s="35" t="s">
        <v>202</v>
      </c>
      <c r="D111" s="36">
        <v>204.46566281732402</v>
      </c>
      <c r="E111" s="36">
        <v>52.025864992000002</v>
      </c>
      <c r="F111" s="37">
        <v>152.43979782532401</v>
      </c>
      <c r="G111" s="38">
        <v>128.660794100614</v>
      </c>
      <c r="H111" s="37">
        <f t="shared" si="49"/>
        <v>44.099079860000003</v>
      </c>
      <c r="I111" s="37">
        <v>12.5</v>
      </c>
      <c r="J111" s="37">
        <v>11.307438429999999</v>
      </c>
      <c r="K111" s="37">
        <v>25.111849232369014</v>
      </c>
      <c r="L111" s="37">
        <v>12.413346129999999</v>
      </c>
      <c r="M111" s="37">
        <v>44.106709549160946</v>
      </c>
      <c r="N111" s="37">
        <v>20.378295300000001</v>
      </c>
      <c r="O111" s="37">
        <v>46.942235319084041</v>
      </c>
      <c r="P111" s="37">
        <v>0</v>
      </c>
      <c r="Q111" s="38">
        <f t="shared" si="50"/>
        <v>108.340717965324</v>
      </c>
      <c r="R111" s="30">
        <f t="shared" si="42"/>
        <v>-37.619478921529961</v>
      </c>
      <c r="S111" s="31">
        <f t="shared" si="43"/>
        <v>-0.4603541653506586</v>
      </c>
      <c r="T111" s="39" t="s">
        <v>179</v>
      </c>
      <c r="U111" s="10" t="s">
        <v>202</v>
      </c>
      <c r="V111" s="10" t="b">
        <f t="shared" si="28"/>
        <v>1</v>
      </c>
      <c r="W111" s="40"/>
    </row>
    <row r="112" spans="1:23" ht="47.25" x14ac:dyDescent="0.25">
      <c r="A112" s="35" t="s">
        <v>169</v>
      </c>
      <c r="B112" s="35" t="s">
        <v>203</v>
      </c>
      <c r="C112" s="35" t="s">
        <v>204</v>
      </c>
      <c r="D112" s="36">
        <v>66.315085073768017</v>
      </c>
      <c r="E112" s="36">
        <v>2.8612116839999997</v>
      </c>
      <c r="F112" s="37">
        <v>63.45387338976802</v>
      </c>
      <c r="G112" s="38">
        <v>63.453873389768006</v>
      </c>
      <c r="H112" s="37">
        <f t="shared" si="49"/>
        <v>8.111981759999999</v>
      </c>
      <c r="I112" s="37">
        <v>0</v>
      </c>
      <c r="J112" s="37">
        <v>0</v>
      </c>
      <c r="K112" s="37">
        <v>12.500756560289718</v>
      </c>
      <c r="L112" s="37">
        <v>3.24935946</v>
      </c>
      <c r="M112" s="37">
        <v>21.956457035380659</v>
      </c>
      <c r="N112" s="37">
        <v>4.8626223</v>
      </c>
      <c r="O112" s="37">
        <v>28.996659794097628</v>
      </c>
      <c r="P112" s="37">
        <v>0</v>
      </c>
      <c r="Q112" s="38">
        <f t="shared" si="50"/>
        <v>55.341891629768021</v>
      </c>
      <c r="R112" s="30">
        <f t="shared" si="42"/>
        <v>-26.345231835670376</v>
      </c>
      <c r="S112" s="31">
        <f t="shared" si="43"/>
        <v>-0.76457812708862538</v>
      </c>
      <c r="T112" s="39" t="s">
        <v>179</v>
      </c>
      <c r="U112" s="10" t="s">
        <v>204</v>
      </c>
      <c r="V112" s="10" t="b">
        <f t="shared" si="28"/>
        <v>1</v>
      </c>
      <c r="W112" s="40"/>
    </row>
    <row r="113" spans="1:23" ht="47.25" x14ac:dyDescent="0.25">
      <c r="A113" s="35" t="s">
        <v>169</v>
      </c>
      <c r="B113" s="35" t="s">
        <v>205</v>
      </c>
      <c r="C113" s="35" t="s">
        <v>206</v>
      </c>
      <c r="D113" s="36">
        <v>109.39557815696769</v>
      </c>
      <c r="E113" s="36">
        <v>39.846217523999997</v>
      </c>
      <c r="F113" s="37">
        <v>69.549360632967691</v>
      </c>
      <c r="G113" s="38">
        <v>56.01768551296766</v>
      </c>
      <c r="H113" s="37">
        <f t="shared" si="49"/>
        <v>37.280419479999999</v>
      </c>
      <c r="I113" s="37">
        <v>21</v>
      </c>
      <c r="J113" s="37">
        <v>19.402525350000001</v>
      </c>
      <c r="K113" s="37">
        <v>10.824861557710449</v>
      </c>
      <c r="L113" s="37">
        <v>10.72951065</v>
      </c>
      <c r="M113" s="37">
        <v>19.012897864183735</v>
      </c>
      <c r="N113" s="37">
        <v>7.1483834799999997</v>
      </c>
      <c r="O113" s="37">
        <v>5.1799260910734795</v>
      </c>
      <c r="P113" s="37">
        <v>0</v>
      </c>
      <c r="Q113" s="38">
        <f t="shared" si="50"/>
        <v>32.268941152967692</v>
      </c>
      <c r="R113" s="30">
        <f t="shared" si="42"/>
        <v>-13.557339941894185</v>
      </c>
      <c r="S113" s="31">
        <f t="shared" si="43"/>
        <v>-0.26667854948885644</v>
      </c>
      <c r="T113" s="39" t="s">
        <v>179</v>
      </c>
      <c r="U113" s="10" t="s">
        <v>206</v>
      </c>
      <c r="V113" s="10" t="b">
        <f t="shared" si="28"/>
        <v>1</v>
      </c>
      <c r="W113" s="40"/>
    </row>
    <row r="114" spans="1:23" x14ac:dyDescent="0.25">
      <c r="A114" s="27" t="s">
        <v>207</v>
      </c>
      <c r="B114" s="28" t="s">
        <v>208</v>
      </c>
      <c r="C114" s="27" t="s">
        <v>30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0">
        <f t="shared" si="42"/>
        <v>0</v>
      </c>
      <c r="S114" s="31" t="str">
        <f t="shared" si="43"/>
        <v>-</v>
      </c>
      <c r="T114" s="26" t="s">
        <v>31</v>
      </c>
      <c r="U114" s="10" t="s">
        <v>30</v>
      </c>
      <c r="V114" s="10" t="b">
        <f t="shared" si="28"/>
        <v>1</v>
      </c>
      <c r="W114" s="40"/>
    </row>
    <row r="115" spans="1:23" x14ac:dyDescent="0.25">
      <c r="A115" s="27" t="s">
        <v>209</v>
      </c>
      <c r="B115" s="28" t="s">
        <v>210</v>
      </c>
      <c r="C115" s="27" t="s">
        <v>30</v>
      </c>
      <c r="D115" s="33">
        <f t="shared" ref="D115:Q115" si="51">SUM(D116:D183)</f>
        <v>1173.0823110233791</v>
      </c>
      <c r="E115" s="33">
        <f t="shared" si="51"/>
        <v>451.07565859500005</v>
      </c>
      <c r="F115" s="33">
        <f t="shared" si="51"/>
        <v>722.00665242837886</v>
      </c>
      <c r="G115" s="33">
        <f t="shared" si="51"/>
        <v>0</v>
      </c>
      <c r="H115" s="33">
        <f t="shared" si="51"/>
        <v>310.70006483999998</v>
      </c>
      <c r="I115" s="33">
        <f t="shared" si="51"/>
        <v>0</v>
      </c>
      <c r="J115" s="33">
        <f t="shared" si="51"/>
        <v>6.2385909800000006</v>
      </c>
      <c r="K115" s="33">
        <f t="shared" si="51"/>
        <v>0</v>
      </c>
      <c r="L115" s="33">
        <f t="shared" si="51"/>
        <v>265.09997170999998</v>
      </c>
      <c r="M115" s="33">
        <f t="shared" si="51"/>
        <v>0</v>
      </c>
      <c r="N115" s="33">
        <f t="shared" si="51"/>
        <v>39.361502150000007</v>
      </c>
      <c r="O115" s="33">
        <f t="shared" si="51"/>
        <v>0</v>
      </c>
      <c r="P115" s="33">
        <f t="shared" si="51"/>
        <v>0</v>
      </c>
      <c r="Q115" s="33">
        <f t="shared" si="51"/>
        <v>411.30658758837887</v>
      </c>
      <c r="R115" s="30">
        <f t="shared" si="42"/>
        <v>310.70006483999998</v>
      </c>
      <c r="S115" s="31" t="str">
        <f t="shared" si="43"/>
        <v>-</v>
      </c>
      <c r="T115" s="26" t="s">
        <v>31</v>
      </c>
      <c r="U115" s="10" t="s">
        <v>30</v>
      </c>
      <c r="V115" s="10" t="b">
        <f t="shared" si="28"/>
        <v>1</v>
      </c>
      <c r="W115" s="40"/>
    </row>
    <row r="116" spans="1:23" ht="110.25" x14ac:dyDescent="0.25">
      <c r="A116" s="35" t="s">
        <v>209</v>
      </c>
      <c r="B116" s="35" t="s">
        <v>211</v>
      </c>
      <c r="C116" s="35" t="s">
        <v>212</v>
      </c>
      <c r="D116" s="36">
        <v>13.328569635428041</v>
      </c>
      <c r="E116" s="36">
        <v>3.8813208700000001</v>
      </c>
      <c r="F116" s="37">
        <v>9.447248765428041</v>
      </c>
      <c r="G116" s="38">
        <v>0</v>
      </c>
      <c r="H116" s="37">
        <f t="shared" ref="H116:H179" si="52">J116+L116+N116+P116</f>
        <v>2.59389578</v>
      </c>
      <c r="I116" s="37">
        <v>0</v>
      </c>
      <c r="J116" s="37">
        <v>0</v>
      </c>
      <c r="K116" s="37">
        <v>0</v>
      </c>
      <c r="L116" s="37">
        <v>2.59389578</v>
      </c>
      <c r="M116" s="37">
        <v>0</v>
      </c>
      <c r="N116" s="37">
        <v>0</v>
      </c>
      <c r="O116" s="37">
        <v>0</v>
      </c>
      <c r="P116" s="37">
        <v>0</v>
      </c>
      <c r="Q116" s="38">
        <f t="shared" ref="Q116:Q179" si="53">F116-H116</f>
        <v>6.8533529854280406</v>
      </c>
      <c r="R116" s="30">
        <f t="shared" si="42"/>
        <v>2.59389578</v>
      </c>
      <c r="S116" s="31" t="str">
        <f t="shared" si="43"/>
        <v>-</v>
      </c>
      <c r="T116" s="39" t="s">
        <v>213</v>
      </c>
      <c r="U116" s="10" t="s">
        <v>212</v>
      </c>
      <c r="V116" s="10" t="b">
        <f t="shared" si="28"/>
        <v>1</v>
      </c>
      <c r="W116" s="40"/>
    </row>
    <row r="117" spans="1:23" ht="110.25" x14ac:dyDescent="0.25">
      <c r="A117" s="35" t="s">
        <v>209</v>
      </c>
      <c r="B117" s="35" t="s">
        <v>214</v>
      </c>
      <c r="C117" s="35" t="s">
        <v>215</v>
      </c>
      <c r="D117" s="36">
        <v>14.184284787974828</v>
      </c>
      <c r="E117" s="36">
        <v>4.1558725499999998</v>
      </c>
      <c r="F117" s="37">
        <v>10.028412237974829</v>
      </c>
      <c r="G117" s="38">
        <v>0</v>
      </c>
      <c r="H117" s="37">
        <f t="shared" si="52"/>
        <v>1.5899059</v>
      </c>
      <c r="I117" s="37">
        <v>0</v>
      </c>
      <c r="J117" s="37">
        <v>0</v>
      </c>
      <c r="K117" s="37">
        <v>0</v>
      </c>
      <c r="L117" s="37">
        <v>1.5899059</v>
      </c>
      <c r="M117" s="37">
        <v>0</v>
      </c>
      <c r="N117" s="37">
        <v>0</v>
      </c>
      <c r="O117" s="37">
        <v>0</v>
      </c>
      <c r="P117" s="37">
        <v>0</v>
      </c>
      <c r="Q117" s="38">
        <f t="shared" si="53"/>
        <v>8.4385063379748289</v>
      </c>
      <c r="R117" s="30">
        <f t="shared" si="42"/>
        <v>1.5899059</v>
      </c>
      <c r="S117" s="31" t="str">
        <f t="shared" si="43"/>
        <v>-</v>
      </c>
      <c r="T117" s="39" t="s">
        <v>213</v>
      </c>
      <c r="U117" s="10" t="s">
        <v>215</v>
      </c>
      <c r="V117" s="10" t="b">
        <f t="shared" si="28"/>
        <v>1</v>
      </c>
      <c r="W117" s="40"/>
    </row>
    <row r="118" spans="1:23" ht="110.25" x14ac:dyDescent="0.25">
      <c r="A118" s="35" t="s">
        <v>209</v>
      </c>
      <c r="B118" s="35" t="s">
        <v>216</v>
      </c>
      <c r="C118" s="35" t="s">
        <v>217</v>
      </c>
      <c r="D118" s="36">
        <v>3.4366729303896713</v>
      </c>
      <c r="E118" s="36">
        <v>0.8253630500000001</v>
      </c>
      <c r="F118" s="37">
        <v>2.6113098803896713</v>
      </c>
      <c r="G118" s="38">
        <v>0</v>
      </c>
      <c r="H118" s="37">
        <f t="shared" si="52"/>
        <v>0.31764552000000001</v>
      </c>
      <c r="I118" s="37">
        <v>0</v>
      </c>
      <c r="J118" s="37">
        <v>0</v>
      </c>
      <c r="K118" s="37">
        <v>0</v>
      </c>
      <c r="L118" s="37">
        <v>0.31764552000000001</v>
      </c>
      <c r="M118" s="37">
        <v>0</v>
      </c>
      <c r="N118" s="37">
        <v>0</v>
      </c>
      <c r="O118" s="37">
        <v>0</v>
      </c>
      <c r="P118" s="37">
        <v>0</v>
      </c>
      <c r="Q118" s="38">
        <f t="shared" si="53"/>
        <v>2.2936643603896711</v>
      </c>
      <c r="R118" s="30">
        <f t="shared" si="42"/>
        <v>0.31764552000000001</v>
      </c>
      <c r="S118" s="31" t="str">
        <f t="shared" si="43"/>
        <v>-</v>
      </c>
      <c r="T118" s="39" t="s">
        <v>213</v>
      </c>
      <c r="U118" s="10" t="s">
        <v>217</v>
      </c>
      <c r="V118" s="10" t="b">
        <f t="shared" si="28"/>
        <v>1</v>
      </c>
      <c r="W118" s="40"/>
    </row>
    <row r="119" spans="1:23" ht="110.25" x14ac:dyDescent="0.25">
      <c r="A119" s="35" t="s">
        <v>209</v>
      </c>
      <c r="B119" s="35" t="s">
        <v>218</v>
      </c>
      <c r="C119" s="35" t="s">
        <v>219</v>
      </c>
      <c r="D119" s="36">
        <v>8.226015120612642</v>
      </c>
      <c r="E119" s="36">
        <v>2.6523898400000001</v>
      </c>
      <c r="F119" s="37">
        <v>5.5736252806126423</v>
      </c>
      <c r="G119" s="38">
        <v>0</v>
      </c>
      <c r="H119" s="37">
        <f t="shared" si="52"/>
        <v>4.2212775100000002</v>
      </c>
      <c r="I119" s="37">
        <v>0</v>
      </c>
      <c r="J119" s="37">
        <v>0</v>
      </c>
      <c r="K119" s="37">
        <v>0</v>
      </c>
      <c r="L119" s="37">
        <v>4.2212775100000002</v>
      </c>
      <c r="M119" s="37">
        <v>0</v>
      </c>
      <c r="N119" s="37">
        <v>0</v>
      </c>
      <c r="O119" s="37">
        <v>0</v>
      </c>
      <c r="P119" s="37">
        <v>0</v>
      </c>
      <c r="Q119" s="38">
        <f t="shared" si="53"/>
        <v>1.3523477706126421</v>
      </c>
      <c r="R119" s="30">
        <f t="shared" si="42"/>
        <v>4.2212775100000002</v>
      </c>
      <c r="S119" s="31" t="str">
        <f t="shared" si="43"/>
        <v>-</v>
      </c>
      <c r="T119" s="39" t="s">
        <v>213</v>
      </c>
      <c r="U119" s="10" t="s">
        <v>219</v>
      </c>
      <c r="V119" s="10" t="b">
        <f t="shared" si="28"/>
        <v>1</v>
      </c>
      <c r="W119" s="40"/>
    </row>
    <row r="120" spans="1:23" ht="110.25" x14ac:dyDescent="0.25">
      <c r="A120" s="35" t="s">
        <v>209</v>
      </c>
      <c r="B120" s="35" t="s">
        <v>220</v>
      </c>
      <c r="C120" s="35" t="s">
        <v>221</v>
      </c>
      <c r="D120" s="36">
        <v>9.1531271942062755</v>
      </c>
      <c r="E120" s="36">
        <v>3.1525761000000001</v>
      </c>
      <c r="F120" s="37">
        <v>6.0005510942062754</v>
      </c>
      <c r="G120" s="38">
        <v>0</v>
      </c>
      <c r="H120" s="37">
        <f t="shared" si="52"/>
        <v>2.76980834</v>
      </c>
      <c r="I120" s="37">
        <v>0</v>
      </c>
      <c r="J120" s="37">
        <v>0</v>
      </c>
      <c r="K120" s="37">
        <v>0</v>
      </c>
      <c r="L120" s="37">
        <v>2.76980834</v>
      </c>
      <c r="M120" s="37">
        <v>0</v>
      </c>
      <c r="N120" s="37">
        <v>0</v>
      </c>
      <c r="O120" s="37">
        <v>0</v>
      </c>
      <c r="P120" s="37">
        <v>0</v>
      </c>
      <c r="Q120" s="38">
        <f t="shared" si="53"/>
        <v>3.2307427542062754</v>
      </c>
      <c r="R120" s="30">
        <f t="shared" si="42"/>
        <v>2.76980834</v>
      </c>
      <c r="S120" s="31" t="str">
        <f t="shared" si="43"/>
        <v>-</v>
      </c>
      <c r="T120" s="39" t="s">
        <v>213</v>
      </c>
      <c r="U120" s="10" t="s">
        <v>221</v>
      </c>
      <c r="V120" s="10" t="b">
        <f t="shared" si="28"/>
        <v>1</v>
      </c>
      <c r="W120" s="40"/>
    </row>
    <row r="121" spans="1:23" ht="110.25" x14ac:dyDescent="0.25">
      <c r="A121" s="35" t="s">
        <v>209</v>
      </c>
      <c r="B121" s="35" t="s">
        <v>222</v>
      </c>
      <c r="C121" s="35" t="s">
        <v>223</v>
      </c>
      <c r="D121" s="36">
        <v>11.782996952766327</v>
      </c>
      <c r="E121" s="36">
        <v>4.4688353899999997</v>
      </c>
      <c r="F121" s="37">
        <v>7.3141615627663272</v>
      </c>
      <c r="G121" s="38">
        <v>0</v>
      </c>
      <c r="H121" s="37">
        <f t="shared" si="52"/>
        <v>10.721454919999999</v>
      </c>
      <c r="I121" s="37">
        <v>0</v>
      </c>
      <c r="J121" s="37">
        <v>0</v>
      </c>
      <c r="K121" s="37">
        <v>0</v>
      </c>
      <c r="L121" s="37">
        <v>10.721454919999999</v>
      </c>
      <c r="M121" s="37">
        <v>0</v>
      </c>
      <c r="N121" s="37">
        <v>0</v>
      </c>
      <c r="O121" s="37">
        <v>0</v>
      </c>
      <c r="P121" s="37">
        <v>0</v>
      </c>
      <c r="Q121" s="38">
        <f t="shared" si="53"/>
        <v>-3.4072933572336721</v>
      </c>
      <c r="R121" s="30">
        <f t="shared" si="42"/>
        <v>10.721454919999999</v>
      </c>
      <c r="S121" s="31" t="str">
        <f t="shared" si="43"/>
        <v>-</v>
      </c>
      <c r="T121" s="39" t="s">
        <v>213</v>
      </c>
      <c r="U121" s="10" t="s">
        <v>223</v>
      </c>
      <c r="V121" s="10" t="b">
        <f t="shared" si="28"/>
        <v>1</v>
      </c>
      <c r="W121" s="40"/>
    </row>
    <row r="122" spans="1:23" ht="110.25" x14ac:dyDescent="0.25">
      <c r="A122" s="35" t="s">
        <v>209</v>
      </c>
      <c r="B122" s="35" t="s">
        <v>224</v>
      </c>
      <c r="C122" s="35" t="s">
        <v>225</v>
      </c>
      <c r="D122" s="36">
        <v>3.5012634913367209</v>
      </c>
      <c r="E122" s="36">
        <v>1.3534307699999999</v>
      </c>
      <c r="F122" s="37">
        <v>2.1478327213367212</v>
      </c>
      <c r="G122" s="38">
        <v>0</v>
      </c>
      <c r="H122" s="37">
        <f t="shared" si="52"/>
        <v>4.931493E-2</v>
      </c>
      <c r="I122" s="37">
        <v>0</v>
      </c>
      <c r="J122" s="37">
        <v>0</v>
      </c>
      <c r="K122" s="37">
        <v>0</v>
      </c>
      <c r="L122" s="37">
        <v>4.931493E-2</v>
      </c>
      <c r="M122" s="37">
        <v>0</v>
      </c>
      <c r="N122" s="37">
        <v>0</v>
      </c>
      <c r="O122" s="37">
        <v>0</v>
      </c>
      <c r="P122" s="37">
        <v>0</v>
      </c>
      <c r="Q122" s="38">
        <f t="shared" si="53"/>
        <v>2.0985177913367212</v>
      </c>
      <c r="R122" s="30">
        <f t="shared" si="42"/>
        <v>4.931493E-2</v>
      </c>
      <c r="S122" s="31" t="str">
        <f t="shared" si="43"/>
        <v>-</v>
      </c>
      <c r="T122" s="39" t="s">
        <v>213</v>
      </c>
      <c r="U122" s="10" t="s">
        <v>225</v>
      </c>
      <c r="V122" s="10" t="b">
        <f t="shared" si="28"/>
        <v>1</v>
      </c>
      <c r="W122" s="40"/>
    </row>
    <row r="123" spans="1:23" x14ac:dyDescent="0.25">
      <c r="A123" s="35" t="s">
        <v>209</v>
      </c>
      <c r="B123" s="35" t="s">
        <v>226</v>
      </c>
      <c r="C123" s="35" t="s">
        <v>227</v>
      </c>
      <c r="D123" s="36">
        <v>6.1033688894896798</v>
      </c>
      <c r="E123" s="36">
        <v>2.0881019300000001</v>
      </c>
      <c r="F123" s="37">
        <v>4.0152669594896793</v>
      </c>
      <c r="G123" s="38">
        <v>0</v>
      </c>
      <c r="H123" s="37">
        <f t="shared" si="52"/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8">
        <f t="shared" si="53"/>
        <v>4.0152669594896793</v>
      </c>
      <c r="R123" s="30">
        <f t="shared" si="42"/>
        <v>0</v>
      </c>
      <c r="S123" s="31" t="str">
        <f t="shared" si="43"/>
        <v>-</v>
      </c>
      <c r="T123" s="39" t="s">
        <v>31</v>
      </c>
      <c r="U123" s="10" t="s">
        <v>227</v>
      </c>
      <c r="V123" s="10" t="b">
        <f t="shared" si="28"/>
        <v>1</v>
      </c>
      <c r="W123" s="40"/>
    </row>
    <row r="124" spans="1:23" ht="110.25" x14ac:dyDescent="0.25">
      <c r="A124" s="35" t="s">
        <v>209</v>
      </c>
      <c r="B124" s="35" t="s">
        <v>228</v>
      </c>
      <c r="C124" s="35" t="s">
        <v>229</v>
      </c>
      <c r="D124" s="36">
        <v>6.1605343303278568</v>
      </c>
      <c r="E124" s="36">
        <v>3.09186491</v>
      </c>
      <c r="F124" s="37">
        <v>3.0686694203278568</v>
      </c>
      <c r="G124" s="38">
        <v>0</v>
      </c>
      <c r="H124" s="37">
        <f t="shared" si="52"/>
        <v>1.63809191</v>
      </c>
      <c r="I124" s="37">
        <v>0</v>
      </c>
      <c r="J124" s="37">
        <v>0</v>
      </c>
      <c r="K124" s="37">
        <v>0</v>
      </c>
      <c r="L124" s="37">
        <v>1.63809191</v>
      </c>
      <c r="M124" s="37">
        <v>0</v>
      </c>
      <c r="N124" s="37">
        <v>0</v>
      </c>
      <c r="O124" s="37">
        <v>0</v>
      </c>
      <c r="P124" s="37">
        <v>0</v>
      </c>
      <c r="Q124" s="38">
        <f t="shared" si="53"/>
        <v>1.4305775103278568</v>
      </c>
      <c r="R124" s="30">
        <f t="shared" si="42"/>
        <v>1.63809191</v>
      </c>
      <c r="S124" s="31" t="str">
        <f t="shared" si="43"/>
        <v>-</v>
      </c>
      <c r="T124" s="39" t="s">
        <v>213</v>
      </c>
      <c r="U124" s="10" t="s">
        <v>229</v>
      </c>
      <c r="V124" s="10" t="b">
        <f t="shared" si="28"/>
        <v>1</v>
      </c>
      <c r="W124" s="40"/>
    </row>
    <row r="125" spans="1:23" x14ac:dyDescent="0.25">
      <c r="A125" s="35" t="s">
        <v>209</v>
      </c>
      <c r="B125" s="35" t="s">
        <v>230</v>
      </c>
      <c r="C125" s="35" t="s">
        <v>231</v>
      </c>
      <c r="D125" s="36">
        <v>7.2402505861590267</v>
      </c>
      <c r="E125" s="36">
        <v>2.8391709999999999</v>
      </c>
      <c r="F125" s="37">
        <v>4.4010795861590264</v>
      </c>
      <c r="G125" s="38">
        <v>0</v>
      </c>
      <c r="H125" s="37">
        <f t="shared" si="52"/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8">
        <f t="shared" si="53"/>
        <v>4.4010795861590264</v>
      </c>
      <c r="R125" s="30">
        <f t="shared" si="42"/>
        <v>0</v>
      </c>
      <c r="S125" s="31" t="str">
        <f t="shared" si="43"/>
        <v>-</v>
      </c>
      <c r="T125" s="39" t="s">
        <v>31</v>
      </c>
      <c r="U125" s="10" t="s">
        <v>231</v>
      </c>
      <c r="V125" s="10" t="b">
        <f t="shared" si="28"/>
        <v>1</v>
      </c>
      <c r="W125" s="40"/>
    </row>
    <row r="126" spans="1:23" ht="110.25" x14ac:dyDescent="0.25">
      <c r="A126" s="35" t="s">
        <v>209</v>
      </c>
      <c r="B126" s="35" t="s">
        <v>232</v>
      </c>
      <c r="C126" s="35" t="s">
        <v>233</v>
      </c>
      <c r="D126" s="36">
        <v>12.470968262853594</v>
      </c>
      <c r="E126" s="36">
        <v>2.7568135300000001</v>
      </c>
      <c r="F126" s="37">
        <v>9.7141547328535935</v>
      </c>
      <c r="G126" s="38">
        <v>0</v>
      </c>
      <c r="H126" s="37">
        <f t="shared" si="52"/>
        <v>0.98648958999999992</v>
      </c>
      <c r="I126" s="37">
        <v>0</v>
      </c>
      <c r="J126" s="37">
        <v>0</v>
      </c>
      <c r="K126" s="37">
        <v>0</v>
      </c>
      <c r="L126" s="37">
        <v>0.98648958999999992</v>
      </c>
      <c r="M126" s="37">
        <v>0</v>
      </c>
      <c r="N126" s="37">
        <v>0</v>
      </c>
      <c r="O126" s="37">
        <v>0</v>
      </c>
      <c r="P126" s="37">
        <v>0</v>
      </c>
      <c r="Q126" s="38">
        <f t="shared" si="53"/>
        <v>8.7276651428535938</v>
      </c>
      <c r="R126" s="30">
        <f t="shared" si="42"/>
        <v>0.98648958999999992</v>
      </c>
      <c r="S126" s="31" t="str">
        <f t="shared" si="43"/>
        <v>-</v>
      </c>
      <c r="T126" s="39" t="s">
        <v>213</v>
      </c>
      <c r="U126" s="10" t="s">
        <v>233</v>
      </c>
      <c r="V126" s="10" t="b">
        <f t="shared" si="28"/>
        <v>1</v>
      </c>
      <c r="W126" s="40"/>
    </row>
    <row r="127" spans="1:23" ht="110.25" x14ac:dyDescent="0.25">
      <c r="A127" s="35" t="s">
        <v>209</v>
      </c>
      <c r="B127" s="35" t="s">
        <v>234</v>
      </c>
      <c r="C127" s="35" t="s">
        <v>235</v>
      </c>
      <c r="D127" s="36">
        <v>7.2305101060162094E-2</v>
      </c>
      <c r="E127" s="36">
        <v>0</v>
      </c>
      <c r="F127" s="37">
        <v>7.2305101060162094E-2</v>
      </c>
      <c r="G127" s="38">
        <v>0</v>
      </c>
      <c r="H127" s="37">
        <f t="shared" si="52"/>
        <v>3.1999361799999999</v>
      </c>
      <c r="I127" s="37">
        <v>0</v>
      </c>
      <c r="J127" s="37">
        <v>0</v>
      </c>
      <c r="K127" s="37">
        <v>0</v>
      </c>
      <c r="L127" s="37">
        <v>3.0295831099999999</v>
      </c>
      <c r="M127" s="37">
        <v>0</v>
      </c>
      <c r="N127" s="37">
        <v>0.17035307</v>
      </c>
      <c r="O127" s="37">
        <v>0</v>
      </c>
      <c r="P127" s="37">
        <v>0</v>
      </c>
      <c r="Q127" s="38">
        <f t="shared" si="53"/>
        <v>-3.1276310789398378</v>
      </c>
      <c r="R127" s="30">
        <f t="shared" si="42"/>
        <v>3.1999361799999999</v>
      </c>
      <c r="S127" s="31" t="str">
        <f t="shared" si="43"/>
        <v>-</v>
      </c>
      <c r="T127" s="39" t="s">
        <v>213</v>
      </c>
      <c r="U127" s="10" t="s">
        <v>235</v>
      </c>
      <c r="V127" s="10" t="b">
        <f t="shared" si="28"/>
        <v>1</v>
      </c>
      <c r="W127" s="40"/>
    </row>
    <row r="128" spans="1:23" ht="110.25" x14ac:dyDescent="0.25">
      <c r="A128" s="35" t="s">
        <v>209</v>
      </c>
      <c r="B128" s="35" t="s">
        <v>236</v>
      </c>
      <c r="C128" s="35" t="s">
        <v>237</v>
      </c>
      <c r="D128" s="36">
        <v>3.5039780513765231E-2</v>
      </c>
      <c r="E128" s="36">
        <v>0</v>
      </c>
      <c r="F128" s="37">
        <v>3.5039780513765231E-2</v>
      </c>
      <c r="G128" s="38">
        <v>0</v>
      </c>
      <c r="H128" s="37">
        <f t="shared" si="52"/>
        <v>0.36585341999999998</v>
      </c>
      <c r="I128" s="37">
        <v>0</v>
      </c>
      <c r="J128" s="37">
        <v>0</v>
      </c>
      <c r="K128" s="37">
        <v>0</v>
      </c>
      <c r="L128" s="37">
        <v>0.36585341999999998</v>
      </c>
      <c r="M128" s="37">
        <v>0</v>
      </c>
      <c r="N128" s="37">
        <v>0</v>
      </c>
      <c r="O128" s="37">
        <v>0</v>
      </c>
      <c r="P128" s="37">
        <v>0</v>
      </c>
      <c r="Q128" s="38">
        <f t="shared" si="53"/>
        <v>-0.33081363948623477</v>
      </c>
      <c r="R128" s="30">
        <f t="shared" si="42"/>
        <v>0.36585341999999998</v>
      </c>
      <c r="S128" s="31" t="str">
        <f t="shared" si="43"/>
        <v>-</v>
      </c>
      <c r="T128" s="39" t="s">
        <v>213</v>
      </c>
      <c r="U128" s="10" t="s">
        <v>237</v>
      </c>
      <c r="V128" s="10" t="b">
        <f t="shared" si="28"/>
        <v>1</v>
      </c>
      <c r="W128" s="40"/>
    </row>
    <row r="129" spans="1:23" ht="110.25" x14ac:dyDescent="0.25">
      <c r="A129" s="35" t="s">
        <v>209</v>
      </c>
      <c r="B129" s="35" t="s">
        <v>238</v>
      </c>
      <c r="C129" s="35" t="s">
        <v>239</v>
      </c>
      <c r="D129" s="36">
        <v>3.4685191108566116</v>
      </c>
      <c r="E129" s="36">
        <v>0.77815191000000006</v>
      </c>
      <c r="F129" s="37">
        <v>2.6903672008566115</v>
      </c>
      <c r="G129" s="38">
        <v>0</v>
      </c>
      <c r="H129" s="37">
        <f t="shared" si="52"/>
        <v>2.1248211699999997</v>
      </c>
      <c r="I129" s="37">
        <v>0</v>
      </c>
      <c r="J129" s="37">
        <v>0</v>
      </c>
      <c r="K129" s="37">
        <v>0</v>
      </c>
      <c r="L129" s="37">
        <v>2.1248211699999997</v>
      </c>
      <c r="M129" s="37">
        <v>0</v>
      </c>
      <c r="N129" s="37">
        <v>0</v>
      </c>
      <c r="O129" s="37">
        <v>0</v>
      </c>
      <c r="P129" s="37">
        <v>0</v>
      </c>
      <c r="Q129" s="38">
        <f t="shared" si="53"/>
        <v>0.56554603085661181</v>
      </c>
      <c r="R129" s="30">
        <f t="shared" si="42"/>
        <v>2.1248211699999997</v>
      </c>
      <c r="S129" s="31" t="str">
        <f t="shared" si="43"/>
        <v>-</v>
      </c>
      <c r="T129" s="39" t="s">
        <v>213</v>
      </c>
      <c r="U129" s="10" t="s">
        <v>239</v>
      </c>
      <c r="V129" s="10" t="b">
        <f t="shared" si="28"/>
        <v>1</v>
      </c>
      <c r="W129" s="40"/>
    </row>
    <row r="130" spans="1:23" ht="110.25" x14ac:dyDescent="0.25">
      <c r="A130" s="35" t="s">
        <v>209</v>
      </c>
      <c r="B130" s="35" t="s">
        <v>240</v>
      </c>
      <c r="C130" s="35" t="s">
        <v>241</v>
      </c>
      <c r="D130" s="36">
        <v>1.9399723084445364</v>
      </c>
      <c r="E130" s="36">
        <v>0.53786869999999998</v>
      </c>
      <c r="F130" s="37">
        <v>1.4021036084445364</v>
      </c>
      <c r="G130" s="38">
        <v>0</v>
      </c>
      <c r="H130" s="37">
        <f t="shared" si="52"/>
        <v>1.8194920000000001</v>
      </c>
      <c r="I130" s="37">
        <v>0</v>
      </c>
      <c r="J130" s="37">
        <v>0</v>
      </c>
      <c r="K130" s="37">
        <v>0</v>
      </c>
      <c r="L130" s="37">
        <v>1.8194920000000001</v>
      </c>
      <c r="M130" s="37">
        <v>0</v>
      </c>
      <c r="N130" s="37">
        <v>0</v>
      </c>
      <c r="O130" s="37">
        <v>0</v>
      </c>
      <c r="P130" s="37">
        <v>0</v>
      </c>
      <c r="Q130" s="38">
        <f t="shared" si="53"/>
        <v>-0.4173883915554637</v>
      </c>
      <c r="R130" s="30">
        <f t="shared" si="42"/>
        <v>1.8194920000000001</v>
      </c>
      <c r="S130" s="31" t="str">
        <f t="shared" si="43"/>
        <v>-</v>
      </c>
      <c r="T130" s="39" t="s">
        <v>213</v>
      </c>
      <c r="U130" s="10" t="s">
        <v>241</v>
      </c>
      <c r="V130" s="10" t="b">
        <f t="shared" si="28"/>
        <v>1</v>
      </c>
      <c r="W130" s="40"/>
    </row>
    <row r="131" spans="1:23" ht="110.25" x14ac:dyDescent="0.25">
      <c r="A131" s="35" t="s">
        <v>209</v>
      </c>
      <c r="B131" s="35" t="s">
        <v>242</v>
      </c>
      <c r="C131" s="35" t="s">
        <v>243</v>
      </c>
      <c r="D131" s="36">
        <v>1.6554824242732487</v>
      </c>
      <c r="E131" s="36">
        <v>0.50579012000000001</v>
      </c>
      <c r="F131" s="37">
        <v>1.1496923042732488</v>
      </c>
      <c r="G131" s="38">
        <v>0</v>
      </c>
      <c r="H131" s="37">
        <f t="shared" si="52"/>
        <v>0.81783421000000001</v>
      </c>
      <c r="I131" s="37">
        <v>0</v>
      </c>
      <c r="J131" s="37">
        <v>0</v>
      </c>
      <c r="K131" s="37">
        <v>0</v>
      </c>
      <c r="L131" s="37">
        <v>0.81783421000000001</v>
      </c>
      <c r="M131" s="37">
        <v>0</v>
      </c>
      <c r="N131" s="37">
        <v>0</v>
      </c>
      <c r="O131" s="37">
        <v>0</v>
      </c>
      <c r="P131" s="37">
        <v>0</v>
      </c>
      <c r="Q131" s="38">
        <f t="shared" si="53"/>
        <v>0.33185809427324875</v>
      </c>
      <c r="R131" s="30">
        <f t="shared" si="42"/>
        <v>0.81783421000000001</v>
      </c>
      <c r="S131" s="31" t="str">
        <f t="shared" si="43"/>
        <v>-</v>
      </c>
      <c r="T131" s="39" t="s">
        <v>213</v>
      </c>
      <c r="U131" s="10" t="s">
        <v>243</v>
      </c>
      <c r="V131" s="10" t="b">
        <f t="shared" si="28"/>
        <v>1</v>
      </c>
      <c r="W131" s="40"/>
    </row>
    <row r="132" spans="1:23" ht="110.25" x14ac:dyDescent="0.25">
      <c r="A132" s="35" t="s">
        <v>209</v>
      </c>
      <c r="B132" s="35" t="s">
        <v>244</v>
      </c>
      <c r="C132" s="35" t="s">
        <v>245</v>
      </c>
      <c r="D132" s="36">
        <v>3.3012742684044105</v>
      </c>
      <c r="E132" s="36">
        <v>0.86442772000000001</v>
      </c>
      <c r="F132" s="37">
        <v>2.4368465484044104</v>
      </c>
      <c r="G132" s="38">
        <v>0</v>
      </c>
      <c r="H132" s="37">
        <f t="shared" si="52"/>
        <v>1.7780372799999999</v>
      </c>
      <c r="I132" s="37">
        <v>0</v>
      </c>
      <c r="J132" s="37">
        <v>0</v>
      </c>
      <c r="K132" s="37">
        <v>0</v>
      </c>
      <c r="L132" s="37">
        <v>1.7780372799999999</v>
      </c>
      <c r="M132" s="37">
        <v>0</v>
      </c>
      <c r="N132" s="37">
        <v>0</v>
      </c>
      <c r="O132" s="37">
        <v>0</v>
      </c>
      <c r="P132" s="37">
        <v>0</v>
      </c>
      <c r="Q132" s="38">
        <f t="shared" si="53"/>
        <v>0.65880926840441045</v>
      </c>
      <c r="R132" s="30">
        <f t="shared" si="42"/>
        <v>1.7780372799999999</v>
      </c>
      <c r="S132" s="31" t="str">
        <f t="shared" si="43"/>
        <v>-</v>
      </c>
      <c r="T132" s="39" t="s">
        <v>213</v>
      </c>
      <c r="U132" s="10" t="s">
        <v>245</v>
      </c>
      <c r="V132" s="10" t="b">
        <f t="shared" si="28"/>
        <v>1</v>
      </c>
      <c r="W132" s="40"/>
    </row>
    <row r="133" spans="1:23" ht="110.25" x14ac:dyDescent="0.25">
      <c r="A133" s="35" t="s">
        <v>209</v>
      </c>
      <c r="B133" s="35" t="s">
        <v>246</v>
      </c>
      <c r="C133" s="35" t="s">
        <v>247</v>
      </c>
      <c r="D133" s="36">
        <v>0.85092475247654931</v>
      </c>
      <c r="E133" s="36">
        <v>0.29879359</v>
      </c>
      <c r="F133" s="37">
        <v>0.55213116247654925</v>
      </c>
      <c r="G133" s="38">
        <v>0</v>
      </c>
      <c r="H133" s="37">
        <f t="shared" si="52"/>
        <v>0.16846016</v>
      </c>
      <c r="I133" s="37">
        <v>0</v>
      </c>
      <c r="J133" s="37">
        <v>0</v>
      </c>
      <c r="K133" s="37">
        <v>0</v>
      </c>
      <c r="L133" s="37">
        <v>0.16846016</v>
      </c>
      <c r="M133" s="37">
        <v>0</v>
      </c>
      <c r="N133" s="37">
        <v>0</v>
      </c>
      <c r="O133" s="37">
        <v>0</v>
      </c>
      <c r="P133" s="37">
        <v>0</v>
      </c>
      <c r="Q133" s="38">
        <f t="shared" si="53"/>
        <v>0.38367100247654928</v>
      </c>
      <c r="R133" s="30">
        <f t="shared" si="42"/>
        <v>0.16846016</v>
      </c>
      <c r="S133" s="31" t="str">
        <f t="shared" si="43"/>
        <v>-</v>
      </c>
      <c r="T133" s="39" t="s">
        <v>213</v>
      </c>
      <c r="U133" s="10" t="s">
        <v>247</v>
      </c>
      <c r="V133" s="10" t="b">
        <f t="shared" si="28"/>
        <v>1</v>
      </c>
      <c r="W133" s="40"/>
    </row>
    <row r="134" spans="1:23" ht="110.25" x14ac:dyDescent="0.25">
      <c r="A134" s="35" t="s">
        <v>209</v>
      </c>
      <c r="B134" s="35" t="s">
        <v>248</v>
      </c>
      <c r="C134" s="35" t="s">
        <v>249</v>
      </c>
      <c r="D134" s="36">
        <v>3.1426222060782001</v>
      </c>
      <c r="E134" s="36">
        <v>1.01557612</v>
      </c>
      <c r="F134" s="37">
        <v>2.1270460860782001</v>
      </c>
      <c r="G134" s="38">
        <v>0</v>
      </c>
      <c r="H134" s="37">
        <f t="shared" si="52"/>
        <v>1.6353662600000001</v>
      </c>
      <c r="I134" s="37">
        <v>0</v>
      </c>
      <c r="J134" s="37">
        <v>0</v>
      </c>
      <c r="K134" s="37">
        <v>0</v>
      </c>
      <c r="L134" s="37">
        <v>1.6353662600000001</v>
      </c>
      <c r="M134" s="37">
        <v>0</v>
      </c>
      <c r="N134" s="37">
        <v>0</v>
      </c>
      <c r="O134" s="37">
        <v>0</v>
      </c>
      <c r="P134" s="37">
        <v>0</v>
      </c>
      <c r="Q134" s="38">
        <f t="shared" si="53"/>
        <v>0.49167982607820004</v>
      </c>
      <c r="R134" s="30">
        <f t="shared" si="42"/>
        <v>1.6353662600000001</v>
      </c>
      <c r="S134" s="31" t="str">
        <f t="shared" si="43"/>
        <v>-</v>
      </c>
      <c r="T134" s="39" t="s">
        <v>213</v>
      </c>
      <c r="U134" s="10" t="s">
        <v>249</v>
      </c>
      <c r="V134" s="10" t="b">
        <f t="shared" ref="V134:V183" si="54">U134=C134</f>
        <v>1</v>
      </c>
      <c r="W134" s="40"/>
    </row>
    <row r="135" spans="1:23" ht="110.25" x14ac:dyDescent="0.25">
      <c r="A135" s="35" t="s">
        <v>209</v>
      </c>
      <c r="B135" s="35" t="s">
        <v>250</v>
      </c>
      <c r="C135" s="35" t="s">
        <v>251</v>
      </c>
      <c r="D135" s="36">
        <v>1.6469495241481364</v>
      </c>
      <c r="E135" s="36">
        <v>0</v>
      </c>
      <c r="F135" s="37">
        <v>1.6469495241481364</v>
      </c>
      <c r="G135" s="38">
        <v>0</v>
      </c>
      <c r="H135" s="37">
        <f t="shared" si="52"/>
        <v>2.3307932</v>
      </c>
      <c r="I135" s="37">
        <v>0</v>
      </c>
      <c r="J135" s="37">
        <v>0</v>
      </c>
      <c r="K135" s="37">
        <v>0</v>
      </c>
      <c r="L135" s="37">
        <v>2.3307932</v>
      </c>
      <c r="M135" s="37">
        <v>0</v>
      </c>
      <c r="N135" s="37">
        <v>0</v>
      </c>
      <c r="O135" s="37">
        <v>0</v>
      </c>
      <c r="P135" s="37">
        <v>0</v>
      </c>
      <c r="Q135" s="38">
        <f t="shared" si="53"/>
        <v>-0.68384367585186356</v>
      </c>
      <c r="R135" s="30">
        <f t="shared" si="42"/>
        <v>2.3307932</v>
      </c>
      <c r="S135" s="31" t="str">
        <f t="shared" si="43"/>
        <v>-</v>
      </c>
      <c r="T135" s="39" t="s">
        <v>213</v>
      </c>
      <c r="U135" s="10" t="s">
        <v>251</v>
      </c>
      <c r="V135" s="10" t="b">
        <f t="shared" si="54"/>
        <v>1</v>
      </c>
      <c r="W135" s="40"/>
    </row>
    <row r="136" spans="1:23" ht="110.25" x14ac:dyDescent="0.25">
      <c r="A136" s="35" t="s">
        <v>209</v>
      </c>
      <c r="B136" s="35" t="s">
        <v>252</v>
      </c>
      <c r="C136" s="35" t="s">
        <v>253</v>
      </c>
      <c r="D136" s="36">
        <v>3.0810655651756353</v>
      </c>
      <c r="E136" s="36">
        <v>1.02864566</v>
      </c>
      <c r="F136" s="37">
        <v>2.0524199051756353</v>
      </c>
      <c r="G136" s="38">
        <v>0</v>
      </c>
      <c r="H136" s="37">
        <f t="shared" si="52"/>
        <v>2.1059676499999997</v>
      </c>
      <c r="I136" s="37">
        <v>0</v>
      </c>
      <c r="J136" s="37">
        <v>0</v>
      </c>
      <c r="K136" s="37">
        <v>0</v>
      </c>
      <c r="L136" s="37">
        <v>2.1059676499999997</v>
      </c>
      <c r="M136" s="37">
        <v>0</v>
      </c>
      <c r="N136" s="37">
        <v>0</v>
      </c>
      <c r="O136" s="37">
        <v>0</v>
      </c>
      <c r="P136" s="37">
        <v>0</v>
      </c>
      <c r="Q136" s="38">
        <f>F136-H136</f>
        <v>-5.3547744824364418E-2</v>
      </c>
      <c r="R136" s="30">
        <f t="shared" si="42"/>
        <v>2.1059676499999997</v>
      </c>
      <c r="S136" s="31" t="str">
        <f t="shared" si="43"/>
        <v>-</v>
      </c>
      <c r="T136" s="39" t="s">
        <v>213</v>
      </c>
      <c r="U136" s="10" t="s">
        <v>253</v>
      </c>
      <c r="V136" s="10" t="b">
        <f t="shared" si="54"/>
        <v>1</v>
      </c>
      <c r="W136" s="40"/>
    </row>
    <row r="137" spans="1:23" ht="110.25" x14ac:dyDescent="0.25">
      <c r="A137" s="35" t="s">
        <v>209</v>
      </c>
      <c r="B137" s="35" t="s">
        <v>254</v>
      </c>
      <c r="C137" s="35" t="s">
        <v>255</v>
      </c>
      <c r="D137" s="36">
        <v>5.2373443967917321</v>
      </c>
      <c r="E137" s="36">
        <v>1.5060476699999998</v>
      </c>
      <c r="F137" s="37">
        <v>3.7312967267917321</v>
      </c>
      <c r="G137" s="38">
        <v>0</v>
      </c>
      <c r="H137" s="37">
        <f t="shared" si="52"/>
        <v>2.9777548599999997</v>
      </c>
      <c r="I137" s="37">
        <v>0</v>
      </c>
      <c r="J137" s="37">
        <v>0</v>
      </c>
      <c r="K137" s="37">
        <v>0</v>
      </c>
      <c r="L137" s="37">
        <v>2.9777548599999997</v>
      </c>
      <c r="M137" s="37">
        <v>0</v>
      </c>
      <c r="N137" s="37">
        <v>0</v>
      </c>
      <c r="O137" s="37">
        <v>0</v>
      </c>
      <c r="P137" s="37">
        <v>0</v>
      </c>
      <c r="Q137" s="38">
        <f t="shared" si="53"/>
        <v>0.75354186679173241</v>
      </c>
      <c r="R137" s="30">
        <f t="shared" si="42"/>
        <v>2.9777548599999997</v>
      </c>
      <c r="S137" s="31" t="str">
        <f t="shared" si="43"/>
        <v>-</v>
      </c>
      <c r="T137" s="39" t="s">
        <v>213</v>
      </c>
      <c r="U137" s="10" t="s">
        <v>255</v>
      </c>
      <c r="V137" s="10" t="b">
        <f t="shared" si="54"/>
        <v>1</v>
      </c>
      <c r="W137" s="40"/>
    </row>
    <row r="138" spans="1:23" ht="110.25" x14ac:dyDescent="0.25">
      <c r="A138" s="35" t="s">
        <v>209</v>
      </c>
      <c r="B138" s="35" t="s">
        <v>256</v>
      </c>
      <c r="C138" s="35" t="s">
        <v>257</v>
      </c>
      <c r="D138" s="36">
        <v>5.2373443967917321</v>
      </c>
      <c r="E138" s="36">
        <v>1.06536319</v>
      </c>
      <c r="F138" s="37">
        <v>4.1719812067917319</v>
      </c>
      <c r="G138" s="38">
        <v>0</v>
      </c>
      <c r="H138" s="37">
        <f t="shared" si="52"/>
        <v>0.69795727000000007</v>
      </c>
      <c r="I138" s="37">
        <v>0</v>
      </c>
      <c r="J138" s="37">
        <v>0</v>
      </c>
      <c r="K138" s="37">
        <v>0</v>
      </c>
      <c r="L138" s="37">
        <v>0.69795727000000007</v>
      </c>
      <c r="M138" s="37">
        <v>0</v>
      </c>
      <c r="N138" s="37">
        <v>0</v>
      </c>
      <c r="O138" s="37">
        <v>0</v>
      </c>
      <c r="P138" s="37">
        <v>0</v>
      </c>
      <c r="Q138" s="38">
        <f t="shared" si="53"/>
        <v>3.474023936791732</v>
      </c>
      <c r="R138" s="30">
        <f t="shared" si="42"/>
        <v>0.69795727000000007</v>
      </c>
      <c r="S138" s="31" t="str">
        <f t="shared" si="43"/>
        <v>-</v>
      </c>
      <c r="T138" s="39" t="s">
        <v>213</v>
      </c>
      <c r="U138" s="10" t="s">
        <v>257</v>
      </c>
      <c r="V138" s="10" t="b">
        <f t="shared" si="54"/>
        <v>1</v>
      </c>
      <c r="W138" s="40"/>
    </row>
    <row r="139" spans="1:23" ht="110.25" x14ac:dyDescent="0.25">
      <c r="A139" s="35" t="s">
        <v>209</v>
      </c>
      <c r="B139" s="35" t="s">
        <v>258</v>
      </c>
      <c r="C139" s="35" t="s">
        <v>259</v>
      </c>
      <c r="D139" s="36">
        <v>4.5213791862940056</v>
      </c>
      <c r="E139" s="36">
        <v>1.1769178300000001</v>
      </c>
      <c r="F139" s="37">
        <v>3.3444613562940058</v>
      </c>
      <c r="G139" s="38">
        <v>0</v>
      </c>
      <c r="H139" s="37">
        <f t="shared" si="52"/>
        <v>0.36950191999999998</v>
      </c>
      <c r="I139" s="37">
        <v>0</v>
      </c>
      <c r="J139" s="37">
        <v>0</v>
      </c>
      <c r="K139" s="37">
        <v>0</v>
      </c>
      <c r="L139" s="37">
        <v>0.36950191999999998</v>
      </c>
      <c r="M139" s="37">
        <v>0</v>
      </c>
      <c r="N139" s="37">
        <v>0</v>
      </c>
      <c r="O139" s="37">
        <v>0</v>
      </c>
      <c r="P139" s="37">
        <v>0</v>
      </c>
      <c r="Q139" s="38">
        <f t="shared" si="53"/>
        <v>2.9749594362940059</v>
      </c>
      <c r="R139" s="30">
        <f t="shared" si="42"/>
        <v>0.36950191999999998</v>
      </c>
      <c r="S139" s="31" t="str">
        <f t="shared" si="43"/>
        <v>-</v>
      </c>
      <c r="T139" s="39" t="s">
        <v>213</v>
      </c>
      <c r="U139" s="10" t="s">
        <v>259</v>
      </c>
      <c r="V139" s="10" t="b">
        <f t="shared" si="54"/>
        <v>1</v>
      </c>
      <c r="W139" s="40"/>
    </row>
    <row r="140" spans="1:23" ht="110.25" x14ac:dyDescent="0.25">
      <c r="A140" s="35" t="s">
        <v>209</v>
      </c>
      <c r="B140" s="35" t="s">
        <v>260</v>
      </c>
      <c r="C140" s="30" t="s">
        <v>261</v>
      </c>
      <c r="D140" s="36">
        <v>3.7977193956834583</v>
      </c>
      <c r="E140" s="36">
        <v>1.1851596</v>
      </c>
      <c r="F140" s="37">
        <v>2.6125597956834583</v>
      </c>
      <c r="G140" s="38">
        <v>0</v>
      </c>
      <c r="H140" s="37">
        <f t="shared" si="52"/>
        <v>1.5252230900000001</v>
      </c>
      <c r="I140" s="37">
        <v>0</v>
      </c>
      <c r="J140" s="37">
        <v>0</v>
      </c>
      <c r="K140" s="37">
        <v>0</v>
      </c>
      <c r="L140" s="37">
        <v>1.5252230900000001</v>
      </c>
      <c r="M140" s="37">
        <v>0</v>
      </c>
      <c r="N140" s="37">
        <v>0</v>
      </c>
      <c r="O140" s="37">
        <v>0</v>
      </c>
      <c r="P140" s="37">
        <v>0</v>
      </c>
      <c r="Q140" s="38">
        <f t="shared" si="53"/>
        <v>1.0873367056834582</v>
      </c>
      <c r="R140" s="30">
        <f t="shared" si="42"/>
        <v>1.5252230900000001</v>
      </c>
      <c r="S140" s="31" t="str">
        <f t="shared" si="43"/>
        <v>-</v>
      </c>
      <c r="T140" s="39" t="s">
        <v>213</v>
      </c>
      <c r="U140" s="10" t="s">
        <v>261</v>
      </c>
      <c r="V140" s="10" t="b">
        <f t="shared" si="54"/>
        <v>1</v>
      </c>
      <c r="W140" s="40"/>
    </row>
    <row r="141" spans="1:23" ht="110.25" x14ac:dyDescent="0.25">
      <c r="A141" s="35" t="s">
        <v>209</v>
      </c>
      <c r="B141" s="35" t="s">
        <v>262</v>
      </c>
      <c r="C141" s="35" t="s">
        <v>263</v>
      </c>
      <c r="D141" s="36">
        <v>4.3480864637531287</v>
      </c>
      <c r="E141" s="36">
        <v>1.26842313</v>
      </c>
      <c r="F141" s="37">
        <v>3.0796633337531287</v>
      </c>
      <c r="G141" s="38">
        <v>0</v>
      </c>
      <c r="H141" s="37">
        <f t="shared" si="52"/>
        <v>0.37113558000000002</v>
      </c>
      <c r="I141" s="37">
        <v>0</v>
      </c>
      <c r="J141" s="37">
        <v>0</v>
      </c>
      <c r="K141" s="37">
        <v>0</v>
      </c>
      <c r="L141" s="37">
        <v>0.37113558000000002</v>
      </c>
      <c r="M141" s="37">
        <v>0</v>
      </c>
      <c r="N141" s="37">
        <v>0</v>
      </c>
      <c r="O141" s="37">
        <v>0</v>
      </c>
      <c r="P141" s="37">
        <v>0</v>
      </c>
      <c r="Q141" s="38">
        <f t="shared" si="53"/>
        <v>2.7085277537531285</v>
      </c>
      <c r="R141" s="30">
        <f t="shared" si="42"/>
        <v>0.37113558000000002</v>
      </c>
      <c r="S141" s="31" t="str">
        <f t="shared" si="43"/>
        <v>-</v>
      </c>
      <c r="T141" s="39" t="s">
        <v>213</v>
      </c>
      <c r="U141" s="10" t="s">
        <v>263</v>
      </c>
      <c r="V141" s="10" t="b">
        <f t="shared" si="54"/>
        <v>1</v>
      </c>
      <c r="W141" s="40"/>
    </row>
    <row r="142" spans="1:23" ht="110.25" x14ac:dyDescent="0.25">
      <c r="A142" s="35" t="s">
        <v>209</v>
      </c>
      <c r="B142" s="35" t="s">
        <v>264</v>
      </c>
      <c r="C142" s="35" t="s">
        <v>265</v>
      </c>
      <c r="D142" s="36">
        <v>1.9815789290545871</v>
      </c>
      <c r="E142" s="36">
        <v>0.67444623000000004</v>
      </c>
      <c r="F142" s="37">
        <v>1.3071326990545871</v>
      </c>
      <c r="G142" s="38">
        <v>0</v>
      </c>
      <c r="H142" s="37">
        <f t="shared" si="52"/>
        <v>8.5931570000000013E-2</v>
      </c>
      <c r="I142" s="37">
        <v>0</v>
      </c>
      <c r="J142" s="37">
        <v>0</v>
      </c>
      <c r="K142" s="37">
        <v>0</v>
      </c>
      <c r="L142" s="37">
        <v>8.5931570000000013E-2</v>
      </c>
      <c r="M142" s="37">
        <v>0</v>
      </c>
      <c r="N142" s="37">
        <v>0</v>
      </c>
      <c r="O142" s="37">
        <v>0</v>
      </c>
      <c r="P142" s="37">
        <v>0</v>
      </c>
      <c r="Q142" s="38">
        <f t="shared" si="53"/>
        <v>1.221201129054587</v>
      </c>
      <c r="R142" s="30">
        <f t="shared" si="42"/>
        <v>8.5931570000000013E-2</v>
      </c>
      <c r="S142" s="31" t="str">
        <f t="shared" si="43"/>
        <v>-</v>
      </c>
      <c r="T142" s="39" t="s">
        <v>213</v>
      </c>
      <c r="U142" s="10" t="s">
        <v>265</v>
      </c>
      <c r="V142" s="10" t="b">
        <f t="shared" si="54"/>
        <v>1</v>
      </c>
      <c r="W142" s="40"/>
    </row>
    <row r="143" spans="1:23" ht="110.25" x14ac:dyDescent="0.25">
      <c r="A143" s="35" t="s">
        <v>209</v>
      </c>
      <c r="B143" s="35" t="s">
        <v>266</v>
      </c>
      <c r="C143" s="35" t="s">
        <v>267</v>
      </c>
      <c r="D143" s="36">
        <v>1.9376270084101488</v>
      </c>
      <c r="E143" s="36">
        <v>0.62748725999999999</v>
      </c>
      <c r="F143" s="37">
        <v>1.3101397484101489</v>
      </c>
      <c r="G143" s="38">
        <v>0</v>
      </c>
      <c r="H143" s="37">
        <f t="shared" si="52"/>
        <v>1.1651142800000001</v>
      </c>
      <c r="I143" s="37">
        <v>0</v>
      </c>
      <c r="J143" s="37">
        <v>0</v>
      </c>
      <c r="K143" s="37">
        <v>0</v>
      </c>
      <c r="L143" s="37">
        <v>1.1651142800000001</v>
      </c>
      <c r="M143" s="37">
        <v>0</v>
      </c>
      <c r="N143" s="37">
        <v>0</v>
      </c>
      <c r="O143" s="37">
        <v>0</v>
      </c>
      <c r="P143" s="37">
        <v>0</v>
      </c>
      <c r="Q143" s="38">
        <f t="shared" si="53"/>
        <v>0.14502546841014885</v>
      </c>
      <c r="R143" s="30">
        <f t="shared" si="42"/>
        <v>1.1651142800000001</v>
      </c>
      <c r="S143" s="31" t="str">
        <f t="shared" si="43"/>
        <v>-</v>
      </c>
      <c r="T143" s="39" t="s">
        <v>213</v>
      </c>
      <c r="U143" s="10" t="s">
        <v>267</v>
      </c>
      <c r="V143" s="10" t="b">
        <f t="shared" si="54"/>
        <v>1</v>
      </c>
      <c r="W143" s="40"/>
    </row>
    <row r="144" spans="1:23" ht="110.25" x14ac:dyDescent="0.25">
      <c r="A144" s="35" t="s">
        <v>209</v>
      </c>
      <c r="B144" s="35" t="s">
        <v>268</v>
      </c>
      <c r="C144" s="35" t="s">
        <v>269</v>
      </c>
      <c r="D144" s="36">
        <v>4.4822176657198058</v>
      </c>
      <c r="E144" s="36">
        <v>0.93392548000000009</v>
      </c>
      <c r="F144" s="37">
        <v>3.5482921857198058</v>
      </c>
      <c r="G144" s="38">
        <v>0</v>
      </c>
      <c r="H144" s="37">
        <f t="shared" si="52"/>
        <v>0.60355302</v>
      </c>
      <c r="I144" s="37">
        <v>0</v>
      </c>
      <c r="J144" s="37">
        <v>0</v>
      </c>
      <c r="K144" s="37">
        <v>0</v>
      </c>
      <c r="L144" s="37">
        <v>0.60355302</v>
      </c>
      <c r="M144" s="37">
        <v>0</v>
      </c>
      <c r="N144" s="37">
        <v>0</v>
      </c>
      <c r="O144" s="37">
        <v>0</v>
      </c>
      <c r="P144" s="37">
        <v>0</v>
      </c>
      <c r="Q144" s="38">
        <f t="shared" si="53"/>
        <v>2.9447391657198057</v>
      </c>
      <c r="R144" s="30">
        <f t="shared" si="42"/>
        <v>0.60355302</v>
      </c>
      <c r="S144" s="31" t="str">
        <f t="shared" si="43"/>
        <v>-</v>
      </c>
      <c r="T144" s="39" t="s">
        <v>213</v>
      </c>
      <c r="U144" s="10" t="s">
        <v>269</v>
      </c>
      <c r="V144" s="10" t="b">
        <f t="shared" si="54"/>
        <v>1</v>
      </c>
      <c r="W144" s="40"/>
    </row>
    <row r="145" spans="1:23" ht="110.25" x14ac:dyDescent="0.25">
      <c r="A145" s="35" t="s">
        <v>209</v>
      </c>
      <c r="B145" s="35" t="s">
        <v>270</v>
      </c>
      <c r="C145" s="35" t="s">
        <v>271</v>
      </c>
      <c r="D145" s="36">
        <v>2.3292122741517058</v>
      </c>
      <c r="E145" s="36">
        <v>0.77810995000000005</v>
      </c>
      <c r="F145" s="37">
        <v>1.5511023241517057</v>
      </c>
      <c r="G145" s="38">
        <v>0</v>
      </c>
      <c r="H145" s="37">
        <f t="shared" si="52"/>
        <v>1.0898420800000002</v>
      </c>
      <c r="I145" s="37">
        <v>0</v>
      </c>
      <c r="J145" s="37">
        <v>0</v>
      </c>
      <c r="K145" s="37">
        <v>0</v>
      </c>
      <c r="L145" s="37">
        <v>1.0898420800000002</v>
      </c>
      <c r="M145" s="37">
        <v>0</v>
      </c>
      <c r="N145" s="37">
        <v>0</v>
      </c>
      <c r="O145" s="37">
        <v>0</v>
      </c>
      <c r="P145" s="37">
        <v>0</v>
      </c>
      <c r="Q145" s="38">
        <f t="shared" si="53"/>
        <v>0.46126024415170552</v>
      </c>
      <c r="R145" s="30">
        <f t="shared" si="42"/>
        <v>1.0898420800000002</v>
      </c>
      <c r="S145" s="31" t="str">
        <f t="shared" si="43"/>
        <v>-</v>
      </c>
      <c r="T145" s="39" t="s">
        <v>213</v>
      </c>
      <c r="U145" s="10" t="s">
        <v>271</v>
      </c>
      <c r="V145" s="10" t="b">
        <f t="shared" si="54"/>
        <v>1</v>
      </c>
      <c r="W145" s="40"/>
    </row>
    <row r="146" spans="1:23" ht="110.25" x14ac:dyDescent="0.25">
      <c r="A146" s="35" t="s">
        <v>209</v>
      </c>
      <c r="B146" s="35" t="s">
        <v>272</v>
      </c>
      <c r="C146" s="35" t="s">
        <v>273</v>
      </c>
      <c r="D146" s="36">
        <v>2.5398900772407353</v>
      </c>
      <c r="E146" s="36">
        <v>0.81063187999999997</v>
      </c>
      <c r="F146" s="37">
        <v>1.7292581972407355</v>
      </c>
      <c r="G146" s="38">
        <v>0</v>
      </c>
      <c r="H146" s="37">
        <f t="shared" si="52"/>
        <v>0.13288492000000002</v>
      </c>
      <c r="I146" s="37">
        <v>0</v>
      </c>
      <c r="J146" s="37">
        <v>0</v>
      </c>
      <c r="K146" s="37">
        <v>0</v>
      </c>
      <c r="L146" s="37">
        <v>0.13288492000000002</v>
      </c>
      <c r="M146" s="37">
        <v>0</v>
      </c>
      <c r="N146" s="37">
        <v>0</v>
      </c>
      <c r="O146" s="37">
        <v>0</v>
      </c>
      <c r="P146" s="37">
        <v>0</v>
      </c>
      <c r="Q146" s="38">
        <f t="shared" si="53"/>
        <v>1.5963732772407355</v>
      </c>
      <c r="R146" s="30">
        <f t="shared" si="42"/>
        <v>0.13288492000000002</v>
      </c>
      <c r="S146" s="31" t="str">
        <f t="shared" si="43"/>
        <v>-</v>
      </c>
      <c r="T146" s="39" t="s">
        <v>213</v>
      </c>
      <c r="U146" s="10" t="s">
        <v>273</v>
      </c>
      <c r="V146" s="10" t="b">
        <f t="shared" si="54"/>
        <v>1</v>
      </c>
      <c r="W146" s="40"/>
    </row>
    <row r="147" spans="1:23" ht="110.25" x14ac:dyDescent="0.25">
      <c r="A147" s="35" t="s">
        <v>209</v>
      </c>
      <c r="B147" s="35" t="s">
        <v>274</v>
      </c>
      <c r="C147" s="35" t="s">
        <v>275</v>
      </c>
      <c r="D147" s="36">
        <v>1.8141245065993128</v>
      </c>
      <c r="E147" s="36">
        <v>0.56851317000000001</v>
      </c>
      <c r="F147" s="37">
        <v>1.2456113365993127</v>
      </c>
      <c r="G147" s="38">
        <v>0</v>
      </c>
      <c r="H147" s="37">
        <f t="shared" si="52"/>
        <v>0.16027295000000003</v>
      </c>
      <c r="I147" s="37">
        <v>0</v>
      </c>
      <c r="J147" s="37">
        <v>0</v>
      </c>
      <c r="K147" s="37">
        <v>0</v>
      </c>
      <c r="L147" s="37">
        <v>0.16027295000000003</v>
      </c>
      <c r="M147" s="37">
        <v>0</v>
      </c>
      <c r="N147" s="37">
        <v>0</v>
      </c>
      <c r="O147" s="37">
        <v>0</v>
      </c>
      <c r="P147" s="37">
        <v>0</v>
      </c>
      <c r="Q147" s="38">
        <f t="shared" si="53"/>
        <v>1.0853383865993127</v>
      </c>
      <c r="R147" s="30">
        <f t="shared" si="42"/>
        <v>0.16027295000000003</v>
      </c>
      <c r="S147" s="31" t="str">
        <f t="shared" si="43"/>
        <v>-</v>
      </c>
      <c r="T147" s="39" t="s">
        <v>213</v>
      </c>
      <c r="U147" s="10" t="s">
        <v>275</v>
      </c>
      <c r="V147" s="10" t="b">
        <f t="shared" si="54"/>
        <v>1</v>
      </c>
      <c r="W147" s="40"/>
    </row>
    <row r="148" spans="1:23" ht="110.25" x14ac:dyDescent="0.25">
      <c r="A148" s="35" t="s">
        <v>209</v>
      </c>
      <c r="B148" s="35" t="s">
        <v>276</v>
      </c>
      <c r="C148" s="35" t="s">
        <v>277</v>
      </c>
      <c r="D148" s="36">
        <v>1.5076187421052207</v>
      </c>
      <c r="E148" s="36">
        <v>0.77925230000000001</v>
      </c>
      <c r="F148" s="37">
        <v>0.72836644210522072</v>
      </c>
      <c r="G148" s="38">
        <v>0</v>
      </c>
      <c r="H148" s="37">
        <f t="shared" si="52"/>
        <v>3.9467949999999995E-2</v>
      </c>
      <c r="I148" s="37">
        <v>0</v>
      </c>
      <c r="J148" s="37">
        <v>0</v>
      </c>
      <c r="K148" s="37">
        <v>0</v>
      </c>
      <c r="L148" s="37">
        <v>3.9467949999999995E-2</v>
      </c>
      <c r="M148" s="37">
        <v>0</v>
      </c>
      <c r="N148" s="37">
        <v>0</v>
      </c>
      <c r="O148" s="37">
        <v>0</v>
      </c>
      <c r="P148" s="37">
        <v>0</v>
      </c>
      <c r="Q148" s="38">
        <f t="shared" si="53"/>
        <v>0.68889849210522069</v>
      </c>
      <c r="R148" s="30">
        <f t="shared" si="42"/>
        <v>3.9467949999999995E-2</v>
      </c>
      <c r="S148" s="31" t="str">
        <f t="shared" si="43"/>
        <v>-</v>
      </c>
      <c r="T148" s="39" t="s">
        <v>213</v>
      </c>
      <c r="U148" s="10" t="s">
        <v>277</v>
      </c>
      <c r="V148" s="10" t="b">
        <f t="shared" si="54"/>
        <v>1</v>
      </c>
      <c r="W148" s="40"/>
    </row>
    <row r="149" spans="1:23" ht="110.25" x14ac:dyDescent="0.25">
      <c r="A149" s="35" t="s">
        <v>209</v>
      </c>
      <c r="B149" s="35" t="s">
        <v>278</v>
      </c>
      <c r="C149" s="35" t="s">
        <v>279</v>
      </c>
      <c r="D149" s="36">
        <v>1.2211029179042281</v>
      </c>
      <c r="E149" s="36">
        <v>0.41011397999999999</v>
      </c>
      <c r="F149" s="37">
        <v>0.8109889379042281</v>
      </c>
      <c r="G149" s="38">
        <v>0</v>
      </c>
      <c r="H149" s="37">
        <f t="shared" si="52"/>
        <v>0.10747580999999999</v>
      </c>
      <c r="I149" s="37">
        <v>0</v>
      </c>
      <c r="J149" s="37">
        <v>0</v>
      </c>
      <c r="K149" s="37">
        <v>0</v>
      </c>
      <c r="L149" s="37">
        <v>0.10747580999999999</v>
      </c>
      <c r="M149" s="37">
        <v>0</v>
      </c>
      <c r="N149" s="37">
        <v>0</v>
      </c>
      <c r="O149" s="37">
        <v>0</v>
      </c>
      <c r="P149" s="37">
        <v>0</v>
      </c>
      <c r="Q149" s="38">
        <f t="shared" si="53"/>
        <v>0.70351312790422815</v>
      </c>
      <c r="R149" s="30">
        <f t="shared" si="42"/>
        <v>0.10747580999999999</v>
      </c>
      <c r="S149" s="31" t="str">
        <f t="shared" si="43"/>
        <v>-</v>
      </c>
      <c r="T149" s="39" t="s">
        <v>213</v>
      </c>
      <c r="U149" s="10" t="s">
        <v>279</v>
      </c>
      <c r="V149" s="10" t="b">
        <f t="shared" si="54"/>
        <v>1</v>
      </c>
      <c r="W149" s="40"/>
    </row>
    <row r="150" spans="1:23" ht="110.25" x14ac:dyDescent="0.25">
      <c r="A150" s="35" t="s">
        <v>209</v>
      </c>
      <c r="B150" s="35" t="s">
        <v>280</v>
      </c>
      <c r="C150" s="35" t="s">
        <v>281</v>
      </c>
      <c r="D150" s="36">
        <v>3.6478572983261293</v>
      </c>
      <c r="E150" s="36">
        <v>0.99358816999999999</v>
      </c>
      <c r="F150" s="37">
        <v>2.6542691283261295</v>
      </c>
      <c r="G150" s="38">
        <v>0</v>
      </c>
      <c r="H150" s="37">
        <f t="shared" si="52"/>
        <v>2.6548463500000001</v>
      </c>
      <c r="I150" s="37">
        <v>0</v>
      </c>
      <c r="J150" s="37">
        <v>0</v>
      </c>
      <c r="K150" s="37">
        <v>0</v>
      </c>
      <c r="L150" s="37">
        <v>2.6548463500000001</v>
      </c>
      <c r="M150" s="37">
        <v>0</v>
      </c>
      <c r="N150" s="37">
        <v>0</v>
      </c>
      <c r="O150" s="37">
        <v>0</v>
      </c>
      <c r="P150" s="37">
        <v>0</v>
      </c>
      <c r="Q150" s="38">
        <f t="shared" si="53"/>
        <v>-5.772216738706426E-4</v>
      </c>
      <c r="R150" s="30">
        <f t="shared" si="42"/>
        <v>2.6548463500000001</v>
      </c>
      <c r="S150" s="31" t="str">
        <f t="shared" si="43"/>
        <v>-</v>
      </c>
      <c r="T150" s="39" t="s">
        <v>213</v>
      </c>
      <c r="U150" s="10" t="s">
        <v>281</v>
      </c>
      <c r="V150" s="10" t="b">
        <f t="shared" si="54"/>
        <v>1</v>
      </c>
      <c r="W150" s="40"/>
    </row>
    <row r="151" spans="1:23" ht="110.25" x14ac:dyDescent="0.25">
      <c r="A151" s="35" t="s">
        <v>209</v>
      </c>
      <c r="B151" s="35" t="s">
        <v>282</v>
      </c>
      <c r="C151" s="35" t="s">
        <v>283</v>
      </c>
      <c r="D151" s="36">
        <v>9.4516788985837454</v>
      </c>
      <c r="E151" s="36">
        <v>6.7073640000000004E-2</v>
      </c>
      <c r="F151" s="37">
        <v>9.3846052585837452</v>
      </c>
      <c r="G151" s="38">
        <v>0</v>
      </c>
      <c r="H151" s="37">
        <f t="shared" si="52"/>
        <v>6.59095926</v>
      </c>
      <c r="I151" s="37">
        <v>0</v>
      </c>
      <c r="J151" s="37">
        <v>0</v>
      </c>
      <c r="K151" s="37">
        <v>0</v>
      </c>
      <c r="L151" s="37">
        <v>6.59095926</v>
      </c>
      <c r="M151" s="37">
        <v>0</v>
      </c>
      <c r="N151" s="37">
        <v>0</v>
      </c>
      <c r="O151" s="37">
        <v>0</v>
      </c>
      <c r="P151" s="37">
        <v>0</v>
      </c>
      <c r="Q151" s="38">
        <f t="shared" si="53"/>
        <v>2.7936459985837452</v>
      </c>
      <c r="R151" s="30">
        <f t="shared" si="42"/>
        <v>6.59095926</v>
      </c>
      <c r="S151" s="31" t="str">
        <f t="shared" si="43"/>
        <v>-</v>
      </c>
      <c r="T151" s="39" t="s">
        <v>213</v>
      </c>
      <c r="U151" s="10" t="s">
        <v>283</v>
      </c>
      <c r="V151" s="10" t="b">
        <f t="shared" si="54"/>
        <v>1</v>
      </c>
      <c r="W151" s="40"/>
    </row>
    <row r="152" spans="1:23" ht="110.25" x14ac:dyDescent="0.25">
      <c r="A152" s="35" t="s">
        <v>209</v>
      </c>
      <c r="B152" s="35" t="s">
        <v>284</v>
      </c>
      <c r="C152" s="35" t="s">
        <v>285</v>
      </c>
      <c r="D152" s="36">
        <v>4.2962204029926498</v>
      </c>
      <c r="E152" s="36">
        <v>0</v>
      </c>
      <c r="F152" s="37">
        <v>4.2962204029926498</v>
      </c>
      <c r="G152" s="38">
        <v>0</v>
      </c>
      <c r="H152" s="37">
        <f t="shared" si="52"/>
        <v>4.3196158600000008</v>
      </c>
      <c r="I152" s="37">
        <v>0</v>
      </c>
      <c r="J152" s="37">
        <v>0</v>
      </c>
      <c r="K152" s="37">
        <v>0</v>
      </c>
      <c r="L152" s="37">
        <v>4.3196158600000008</v>
      </c>
      <c r="M152" s="37">
        <v>0</v>
      </c>
      <c r="N152" s="37">
        <v>0</v>
      </c>
      <c r="O152" s="37">
        <v>0</v>
      </c>
      <c r="P152" s="37">
        <v>0</v>
      </c>
      <c r="Q152" s="38">
        <f t="shared" si="53"/>
        <v>-2.3395457007350906E-2</v>
      </c>
      <c r="R152" s="30">
        <f t="shared" si="42"/>
        <v>4.3196158600000008</v>
      </c>
      <c r="S152" s="31" t="str">
        <f t="shared" si="43"/>
        <v>-</v>
      </c>
      <c r="T152" s="39" t="s">
        <v>213</v>
      </c>
      <c r="U152" s="10" t="s">
        <v>285</v>
      </c>
      <c r="V152" s="10" t="b">
        <f t="shared" si="54"/>
        <v>1</v>
      </c>
      <c r="W152" s="40"/>
    </row>
    <row r="153" spans="1:23" ht="110.25" x14ac:dyDescent="0.25">
      <c r="A153" s="35" t="s">
        <v>209</v>
      </c>
      <c r="B153" s="35" t="s">
        <v>286</v>
      </c>
      <c r="C153" s="35" t="s">
        <v>287</v>
      </c>
      <c r="D153" s="36">
        <v>6.9557806619880322</v>
      </c>
      <c r="E153" s="36">
        <v>1.12358308</v>
      </c>
      <c r="F153" s="37">
        <v>5.8321975819880318</v>
      </c>
      <c r="G153" s="38">
        <v>0</v>
      </c>
      <c r="H153" s="37">
        <f t="shared" si="52"/>
        <v>0.3625331</v>
      </c>
      <c r="I153" s="37">
        <v>0</v>
      </c>
      <c r="J153" s="37">
        <v>0</v>
      </c>
      <c r="K153" s="37">
        <v>0</v>
      </c>
      <c r="L153" s="37">
        <v>0.3625331</v>
      </c>
      <c r="M153" s="37">
        <v>0</v>
      </c>
      <c r="N153" s="37">
        <v>0</v>
      </c>
      <c r="O153" s="37">
        <v>0</v>
      </c>
      <c r="P153" s="37">
        <v>0</v>
      </c>
      <c r="Q153" s="38">
        <f t="shared" si="53"/>
        <v>5.4696644819880316</v>
      </c>
      <c r="R153" s="30">
        <f t="shared" si="42"/>
        <v>0.3625331</v>
      </c>
      <c r="S153" s="31" t="str">
        <f t="shared" si="43"/>
        <v>-</v>
      </c>
      <c r="T153" s="39" t="s">
        <v>213</v>
      </c>
      <c r="U153" s="10" t="s">
        <v>287</v>
      </c>
      <c r="V153" s="10" t="b">
        <f t="shared" si="54"/>
        <v>1</v>
      </c>
      <c r="W153" s="40"/>
    </row>
    <row r="154" spans="1:23" ht="110.25" x14ac:dyDescent="0.25">
      <c r="A154" s="35" t="s">
        <v>209</v>
      </c>
      <c r="B154" s="35" t="s">
        <v>288</v>
      </c>
      <c r="C154" s="35" t="s">
        <v>289</v>
      </c>
      <c r="D154" s="36">
        <v>12.278833300036448</v>
      </c>
      <c r="E154" s="36">
        <v>2.1336066200000001</v>
      </c>
      <c r="F154" s="37">
        <v>10.145226680036448</v>
      </c>
      <c r="G154" s="38">
        <v>0</v>
      </c>
      <c r="H154" s="37">
        <f t="shared" si="52"/>
        <v>2.3194104700000002</v>
      </c>
      <c r="I154" s="37">
        <v>0</v>
      </c>
      <c r="J154" s="37">
        <v>0</v>
      </c>
      <c r="K154" s="37">
        <v>0</v>
      </c>
      <c r="L154" s="37">
        <v>2.3194104700000002</v>
      </c>
      <c r="M154" s="37">
        <v>0</v>
      </c>
      <c r="N154" s="37">
        <v>0</v>
      </c>
      <c r="O154" s="37">
        <v>0</v>
      </c>
      <c r="P154" s="37">
        <v>0</v>
      </c>
      <c r="Q154" s="38">
        <f t="shared" si="53"/>
        <v>7.8258162100364475</v>
      </c>
      <c r="R154" s="30">
        <f t="shared" si="42"/>
        <v>2.3194104700000002</v>
      </c>
      <c r="S154" s="31" t="str">
        <f t="shared" ref="S154:S217" si="55">IF(G154="нд","нд",IF((I154+K154+M154)&gt;0,R154/(I154+K154+M154),"-"))</f>
        <v>-</v>
      </c>
      <c r="T154" s="39" t="s">
        <v>213</v>
      </c>
      <c r="U154" s="10" t="s">
        <v>289</v>
      </c>
      <c r="V154" s="10" t="b">
        <f t="shared" si="54"/>
        <v>1</v>
      </c>
      <c r="W154" s="40"/>
    </row>
    <row r="155" spans="1:23" ht="110.25" x14ac:dyDescent="0.25">
      <c r="A155" s="35" t="s">
        <v>209</v>
      </c>
      <c r="B155" s="35" t="s">
        <v>290</v>
      </c>
      <c r="C155" s="35" t="s">
        <v>291</v>
      </c>
      <c r="D155" s="36">
        <v>13.649895700139428</v>
      </c>
      <c r="E155" s="36">
        <v>1.2312428600000001</v>
      </c>
      <c r="F155" s="37">
        <v>12.418652840139428</v>
      </c>
      <c r="G155" s="38">
        <v>0</v>
      </c>
      <c r="H155" s="37">
        <f t="shared" si="52"/>
        <v>5.2089787899999997</v>
      </c>
      <c r="I155" s="37">
        <v>0</v>
      </c>
      <c r="J155" s="37">
        <v>0</v>
      </c>
      <c r="K155" s="37">
        <v>0</v>
      </c>
      <c r="L155" s="37">
        <v>5.2089787899999997</v>
      </c>
      <c r="M155" s="37">
        <v>0</v>
      </c>
      <c r="N155" s="37">
        <v>0</v>
      </c>
      <c r="O155" s="37">
        <v>0</v>
      </c>
      <c r="P155" s="37">
        <v>0</v>
      </c>
      <c r="Q155" s="38">
        <f t="shared" si="53"/>
        <v>7.2096740501394283</v>
      </c>
      <c r="R155" s="30">
        <f t="shared" si="42"/>
        <v>5.2089787899999997</v>
      </c>
      <c r="S155" s="31" t="str">
        <f t="shared" si="55"/>
        <v>-</v>
      </c>
      <c r="T155" s="39" t="s">
        <v>213</v>
      </c>
      <c r="U155" s="10" t="s">
        <v>291</v>
      </c>
      <c r="V155" s="10" t="b">
        <f t="shared" si="54"/>
        <v>1</v>
      </c>
      <c r="W155" s="40"/>
    </row>
    <row r="156" spans="1:23" ht="110.25" x14ac:dyDescent="0.25">
      <c r="A156" s="35" t="s">
        <v>209</v>
      </c>
      <c r="B156" s="35" t="s">
        <v>292</v>
      </c>
      <c r="C156" s="35" t="s">
        <v>293</v>
      </c>
      <c r="D156" s="36">
        <v>6.3438868930162364</v>
      </c>
      <c r="E156" s="36">
        <v>0.70089961000000001</v>
      </c>
      <c r="F156" s="37">
        <v>5.642987283016236</v>
      </c>
      <c r="G156" s="38">
        <v>0</v>
      </c>
      <c r="H156" s="37">
        <f t="shared" si="52"/>
        <v>1.3005968400000001</v>
      </c>
      <c r="I156" s="37">
        <v>0</v>
      </c>
      <c r="J156" s="37">
        <v>0</v>
      </c>
      <c r="K156" s="37">
        <v>0</v>
      </c>
      <c r="L156" s="37">
        <v>1.3005968400000001</v>
      </c>
      <c r="M156" s="37">
        <v>0</v>
      </c>
      <c r="N156" s="37">
        <v>0</v>
      </c>
      <c r="O156" s="37">
        <v>0</v>
      </c>
      <c r="P156" s="37">
        <v>0</v>
      </c>
      <c r="Q156" s="38">
        <f t="shared" si="53"/>
        <v>4.3423904430162361</v>
      </c>
      <c r="R156" s="30">
        <f t="shared" ref="R156:R220" si="56">IF(G156="нд","нд",(J156+L156+N156)-(I156+K156+M156))</f>
        <v>1.3005968400000001</v>
      </c>
      <c r="S156" s="31" t="str">
        <f t="shared" si="55"/>
        <v>-</v>
      </c>
      <c r="T156" s="39" t="s">
        <v>213</v>
      </c>
      <c r="U156" s="10" t="s">
        <v>293</v>
      </c>
      <c r="V156" s="10" t="b">
        <f t="shared" si="54"/>
        <v>1</v>
      </c>
      <c r="W156" s="40"/>
    </row>
    <row r="157" spans="1:23" ht="110.25" x14ac:dyDescent="0.25">
      <c r="A157" s="35" t="s">
        <v>209</v>
      </c>
      <c r="B157" s="35" t="s">
        <v>294</v>
      </c>
      <c r="C157" s="35" t="s">
        <v>295</v>
      </c>
      <c r="D157" s="36">
        <v>5.0795705744783985</v>
      </c>
      <c r="E157" s="36">
        <v>0.97560175000000005</v>
      </c>
      <c r="F157" s="37">
        <v>4.1039688244783985</v>
      </c>
      <c r="G157" s="38">
        <v>0</v>
      </c>
      <c r="H157" s="37">
        <f t="shared" si="52"/>
        <v>0.87423457999999998</v>
      </c>
      <c r="I157" s="37">
        <v>0</v>
      </c>
      <c r="J157" s="37">
        <v>0</v>
      </c>
      <c r="K157" s="37">
        <v>0</v>
      </c>
      <c r="L157" s="37">
        <v>0.87423457999999998</v>
      </c>
      <c r="M157" s="37">
        <v>0</v>
      </c>
      <c r="N157" s="37">
        <v>0</v>
      </c>
      <c r="O157" s="37">
        <v>0</v>
      </c>
      <c r="P157" s="37">
        <v>0</v>
      </c>
      <c r="Q157" s="38">
        <f t="shared" si="53"/>
        <v>3.2297342444783985</v>
      </c>
      <c r="R157" s="30">
        <f t="shared" si="56"/>
        <v>0.87423457999999998</v>
      </c>
      <c r="S157" s="31" t="str">
        <f t="shared" si="55"/>
        <v>-</v>
      </c>
      <c r="T157" s="39" t="s">
        <v>213</v>
      </c>
      <c r="U157" s="10" t="s">
        <v>295</v>
      </c>
      <c r="V157" s="10" t="b">
        <f t="shared" si="54"/>
        <v>1</v>
      </c>
      <c r="W157" s="40"/>
    </row>
    <row r="158" spans="1:23" ht="110.25" x14ac:dyDescent="0.25">
      <c r="A158" s="35" t="s">
        <v>209</v>
      </c>
      <c r="B158" s="35" t="s">
        <v>296</v>
      </c>
      <c r="C158" s="35" t="s">
        <v>297</v>
      </c>
      <c r="D158" s="36">
        <v>4.267707542574585</v>
      </c>
      <c r="E158" s="36">
        <v>0.63376734000000001</v>
      </c>
      <c r="F158" s="37">
        <v>3.6339402025745851</v>
      </c>
      <c r="G158" s="38">
        <v>0</v>
      </c>
      <c r="H158" s="37">
        <f t="shared" si="52"/>
        <v>0.79692943000000005</v>
      </c>
      <c r="I158" s="37">
        <v>0</v>
      </c>
      <c r="J158" s="37">
        <v>0</v>
      </c>
      <c r="K158" s="37">
        <v>0</v>
      </c>
      <c r="L158" s="37">
        <v>0.79692943000000005</v>
      </c>
      <c r="M158" s="37">
        <v>0</v>
      </c>
      <c r="N158" s="37">
        <v>0</v>
      </c>
      <c r="O158" s="37">
        <v>0</v>
      </c>
      <c r="P158" s="37">
        <v>0</v>
      </c>
      <c r="Q158" s="38">
        <f t="shared" si="53"/>
        <v>2.837010772574585</v>
      </c>
      <c r="R158" s="30">
        <f t="shared" si="56"/>
        <v>0.79692943000000005</v>
      </c>
      <c r="S158" s="31" t="str">
        <f t="shared" si="55"/>
        <v>-</v>
      </c>
      <c r="T158" s="39" t="s">
        <v>213</v>
      </c>
      <c r="U158" s="10" t="s">
        <v>297</v>
      </c>
      <c r="V158" s="10" t="b">
        <f t="shared" si="54"/>
        <v>1</v>
      </c>
      <c r="W158" s="40"/>
    </row>
    <row r="159" spans="1:23" ht="110.25" x14ac:dyDescent="0.25">
      <c r="A159" s="35" t="s">
        <v>209</v>
      </c>
      <c r="B159" s="35" t="s">
        <v>298</v>
      </c>
      <c r="C159" s="35" t="s">
        <v>299</v>
      </c>
      <c r="D159" s="36">
        <v>2.1050115708643982</v>
      </c>
      <c r="E159" s="36">
        <v>0.36302150999999999</v>
      </c>
      <c r="F159" s="37">
        <v>1.7419900608643981</v>
      </c>
      <c r="G159" s="38">
        <v>0</v>
      </c>
      <c r="H159" s="37">
        <f t="shared" si="52"/>
        <v>2.67243948</v>
      </c>
      <c r="I159" s="37">
        <v>0</v>
      </c>
      <c r="J159" s="37">
        <v>0</v>
      </c>
      <c r="K159" s="37">
        <v>0</v>
      </c>
      <c r="L159" s="37">
        <v>2.67243948</v>
      </c>
      <c r="M159" s="37">
        <v>0</v>
      </c>
      <c r="N159" s="37">
        <v>0</v>
      </c>
      <c r="O159" s="37">
        <v>0</v>
      </c>
      <c r="P159" s="37">
        <v>0</v>
      </c>
      <c r="Q159" s="38">
        <f t="shared" si="53"/>
        <v>-0.93044941913560186</v>
      </c>
      <c r="R159" s="30">
        <f t="shared" si="56"/>
        <v>2.67243948</v>
      </c>
      <c r="S159" s="31" t="str">
        <f t="shared" si="55"/>
        <v>-</v>
      </c>
      <c r="T159" s="39" t="s">
        <v>213</v>
      </c>
      <c r="U159" s="10" t="s">
        <v>299</v>
      </c>
      <c r="V159" s="10" t="b">
        <f t="shared" si="54"/>
        <v>1</v>
      </c>
      <c r="W159" s="40"/>
    </row>
    <row r="160" spans="1:23" ht="110.25" x14ac:dyDescent="0.25">
      <c r="A160" s="35" t="s">
        <v>209</v>
      </c>
      <c r="B160" s="35" t="s">
        <v>300</v>
      </c>
      <c r="C160" s="35" t="s">
        <v>301</v>
      </c>
      <c r="D160" s="36">
        <v>9.2123185750741587</v>
      </c>
      <c r="E160" s="36">
        <v>1.0023137099999999</v>
      </c>
      <c r="F160" s="37">
        <v>8.2100048650741595</v>
      </c>
      <c r="G160" s="38">
        <v>0</v>
      </c>
      <c r="H160" s="37">
        <f t="shared" si="52"/>
        <v>1.30488154</v>
      </c>
      <c r="I160" s="37">
        <v>0</v>
      </c>
      <c r="J160" s="37">
        <v>0</v>
      </c>
      <c r="K160" s="37">
        <v>0</v>
      </c>
      <c r="L160" s="37">
        <v>1.30488154</v>
      </c>
      <c r="M160" s="37">
        <v>0</v>
      </c>
      <c r="N160" s="37">
        <v>0</v>
      </c>
      <c r="O160" s="37">
        <v>0</v>
      </c>
      <c r="P160" s="37">
        <v>0</v>
      </c>
      <c r="Q160" s="38">
        <f t="shared" si="53"/>
        <v>6.9051233250741593</v>
      </c>
      <c r="R160" s="30">
        <f t="shared" si="56"/>
        <v>1.30488154</v>
      </c>
      <c r="S160" s="31" t="str">
        <f t="shared" si="55"/>
        <v>-</v>
      </c>
      <c r="T160" s="39" t="s">
        <v>213</v>
      </c>
      <c r="U160" s="10" t="s">
        <v>301</v>
      </c>
      <c r="V160" s="10" t="b">
        <f t="shared" si="54"/>
        <v>1</v>
      </c>
      <c r="W160" s="40"/>
    </row>
    <row r="161" spans="1:23" ht="110.25" x14ac:dyDescent="0.25">
      <c r="A161" s="35" t="s">
        <v>209</v>
      </c>
      <c r="B161" s="35" t="s">
        <v>302</v>
      </c>
      <c r="C161" s="35" t="s">
        <v>303</v>
      </c>
      <c r="D161" s="36">
        <v>0.38960922571258355</v>
      </c>
      <c r="E161" s="36">
        <v>0.21937825999999999</v>
      </c>
      <c r="F161" s="37">
        <v>0.17023096571258356</v>
      </c>
      <c r="G161" s="38">
        <v>0</v>
      </c>
      <c r="H161" s="37">
        <f t="shared" si="52"/>
        <v>1.85900197</v>
      </c>
      <c r="I161" s="37">
        <v>0</v>
      </c>
      <c r="J161" s="37">
        <v>0</v>
      </c>
      <c r="K161" s="37">
        <v>0</v>
      </c>
      <c r="L161" s="37">
        <v>1.85900197</v>
      </c>
      <c r="M161" s="37">
        <v>0</v>
      </c>
      <c r="N161" s="37">
        <v>0</v>
      </c>
      <c r="O161" s="37">
        <v>0</v>
      </c>
      <c r="P161" s="37">
        <v>0</v>
      </c>
      <c r="Q161" s="38">
        <f t="shared" si="53"/>
        <v>-1.6887710042874164</v>
      </c>
      <c r="R161" s="30">
        <f t="shared" si="56"/>
        <v>1.85900197</v>
      </c>
      <c r="S161" s="31" t="str">
        <f t="shared" si="55"/>
        <v>-</v>
      </c>
      <c r="T161" s="39" t="s">
        <v>213</v>
      </c>
      <c r="U161" s="10" t="s">
        <v>303</v>
      </c>
      <c r="V161" s="10" t="b">
        <f t="shared" si="54"/>
        <v>1</v>
      </c>
      <c r="W161" s="40"/>
    </row>
    <row r="162" spans="1:23" ht="110.25" x14ac:dyDescent="0.25">
      <c r="A162" s="35" t="s">
        <v>209</v>
      </c>
      <c r="B162" s="35" t="s">
        <v>304</v>
      </c>
      <c r="C162" s="35" t="s">
        <v>305</v>
      </c>
      <c r="D162" s="36">
        <v>1.5584369028503342</v>
      </c>
      <c r="E162" s="36">
        <v>0.24774402000000001</v>
      </c>
      <c r="F162" s="37">
        <v>1.3106928828503341</v>
      </c>
      <c r="G162" s="38">
        <v>0</v>
      </c>
      <c r="H162" s="37">
        <f t="shared" si="52"/>
        <v>0.24534832999999998</v>
      </c>
      <c r="I162" s="37">
        <v>0</v>
      </c>
      <c r="J162" s="37">
        <v>0</v>
      </c>
      <c r="K162" s="37">
        <v>0</v>
      </c>
      <c r="L162" s="37">
        <v>0.24534832999999998</v>
      </c>
      <c r="M162" s="37">
        <v>0</v>
      </c>
      <c r="N162" s="37">
        <v>0</v>
      </c>
      <c r="O162" s="37">
        <v>0</v>
      </c>
      <c r="P162" s="37">
        <v>0</v>
      </c>
      <c r="Q162" s="38">
        <f t="shared" si="53"/>
        <v>1.0653445528503342</v>
      </c>
      <c r="R162" s="30">
        <f t="shared" si="56"/>
        <v>0.24534832999999998</v>
      </c>
      <c r="S162" s="31" t="str">
        <f t="shared" si="55"/>
        <v>-</v>
      </c>
      <c r="T162" s="39" t="s">
        <v>213</v>
      </c>
      <c r="U162" s="10" t="s">
        <v>305</v>
      </c>
      <c r="V162" s="10" t="b">
        <f t="shared" si="54"/>
        <v>1</v>
      </c>
      <c r="W162" s="40"/>
    </row>
    <row r="163" spans="1:23" ht="110.25" x14ac:dyDescent="0.25">
      <c r="A163" s="35" t="s">
        <v>209</v>
      </c>
      <c r="B163" s="35" t="s">
        <v>306</v>
      </c>
      <c r="C163" s="35" t="s">
        <v>307</v>
      </c>
      <c r="D163" s="36">
        <v>1.6785661646117103</v>
      </c>
      <c r="E163" s="36">
        <v>0.4573508</v>
      </c>
      <c r="F163" s="37">
        <v>1.2212153646117103</v>
      </c>
      <c r="G163" s="38">
        <v>0</v>
      </c>
      <c r="H163" s="37">
        <f t="shared" si="52"/>
        <v>6.6218594199999998</v>
      </c>
      <c r="I163" s="37">
        <v>0</v>
      </c>
      <c r="J163" s="37">
        <v>0</v>
      </c>
      <c r="K163" s="37">
        <v>0</v>
      </c>
      <c r="L163" s="37">
        <v>6.6218594199999998</v>
      </c>
      <c r="M163" s="37">
        <v>0</v>
      </c>
      <c r="N163" s="37">
        <v>0</v>
      </c>
      <c r="O163" s="37">
        <v>0</v>
      </c>
      <c r="P163" s="37">
        <v>0</v>
      </c>
      <c r="Q163" s="38">
        <f t="shared" si="53"/>
        <v>-5.4006440553882893</v>
      </c>
      <c r="R163" s="30">
        <f t="shared" si="56"/>
        <v>6.6218594199999998</v>
      </c>
      <c r="S163" s="31" t="str">
        <f t="shared" si="55"/>
        <v>-</v>
      </c>
      <c r="T163" s="39" t="s">
        <v>213</v>
      </c>
      <c r="U163" s="10" t="s">
        <v>307</v>
      </c>
      <c r="V163" s="10" t="b">
        <f t="shared" si="54"/>
        <v>1</v>
      </c>
      <c r="W163" s="40"/>
    </row>
    <row r="164" spans="1:23" ht="110.25" x14ac:dyDescent="0.25">
      <c r="A164" s="35" t="s">
        <v>209</v>
      </c>
      <c r="B164" s="35" t="s">
        <v>308</v>
      </c>
      <c r="C164" s="35" t="s">
        <v>309</v>
      </c>
      <c r="D164" s="36">
        <v>0.33571722492240053</v>
      </c>
      <c r="E164" s="36">
        <v>0.11939509000000001</v>
      </c>
      <c r="F164" s="37">
        <v>0.21632213492240052</v>
      </c>
      <c r="G164" s="38">
        <v>0</v>
      </c>
      <c r="H164" s="37">
        <f t="shared" si="52"/>
        <v>2.08161496</v>
      </c>
      <c r="I164" s="37">
        <v>0</v>
      </c>
      <c r="J164" s="37">
        <v>0</v>
      </c>
      <c r="K164" s="37">
        <v>0</v>
      </c>
      <c r="L164" s="37">
        <v>2.08161496</v>
      </c>
      <c r="M164" s="37">
        <v>0</v>
      </c>
      <c r="N164" s="37">
        <v>0</v>
      </c>
      <c r="O164" s="37">
        <v>0</v>
      </c>
      <c r="P164" s="37">
        <v>0</v>
      </c>
      <c r="Q164" s="38">
        <f t="shared" si="53"/>
        <v>-1.8652928250775995</v>
      </c>
      <c r="R164" s="30">
        <f t="shared" si="56"/>
        <v>2.08161496</v>
      </c>
      <c r="S164" s="31" t="str">
        <f t="shared" si="55"/>
        <v>-</v>
      </c>
      <c r="T164" s="39" t="s">
        <v>213</v>
      </c>
      <c r="U164" s="10" t="s">
        <v>309</v>
      </c>
      <c r="V164" s="10" t="b">
        <f t="shared" si="54"/>
        <v>1</v>
      </c>
      <c r="W164" s="40"/>
    </row>
    <row r="165" spans="1:23" ht="110.25" x14ac:dyDescent="0.25">
      <c r="A165" s="35" t="s">
        <v>209</v>
      </c>
      <c r="B165" s="35" t="s">
        <v>310</v>
      </c>
      <c r="C165" s="35" t="s">
        <v>311</v>
      </c>
      <c r="D165" s="36">
        <v>7.2447116462244345</v>
      </c>
      <c r="E165" s="36">
        <v>0.55357529999999999</v>
      </c>
      <c r="F165" s="37">
        <v>6.6911363462244342</v>
      </c>
      <c r="G165" s="38">
        <v>0</v>
      </c>
      <c r="H165" s="37">
        <f t="shared" si="52"/>
        <v>1.95683198</v>
      </c>
      <c r="I165" s="37">
        <v>0</v>
      </c>
      <c r="J165" s="37">
        <v>0</v>
      </c>
      <c r="K165" s="37">
        <v>0</v>
      </c>
      <c r="L165" s="37">
        <v>1.95683198</v>
      </c>
      <c r="M165" s="37">
        <v>0</v>
      </c>
      <c r="N165" s="37">
        <v>0</v>
      </c>
      <c r="O165" s="37">
        <v>0</v>
      </c>
      <c r="P165" s="37">
        <v>0</v>
      </c>
      <c r="Q165" s="38">
        <f t="shared" si="53"/>
        <v>4.7343043662244337</v>
      </c>
      <c r="R165" s="30">
        <f t="shared" si="56"/>
        <v>1.95683198</v>
      </c>
      <c r="S165" s="31" t="str">
        <f t="shared" si="55"/>
        <v>-</v>
      </c>
      <c r="T165" s="39" t="s">
        <v>213</v>
      </c>
      <c r="U165" s="10" t="s">
        <v>311</v>
      </c>
      <c r="V165" s="10" t="b">
        <f t="shared" si="54"/>
        <v>1</v>
      </c>
      <c r="W165" s="40"/>
    </row>
    <row r="166" spans="1:23" ht="110.25" x14ac:dyDescent="0.25">
      <c r="A166" s="35" t="s">
        <v>209</v>
      </c>
      <c r="B166" s="35" t="s">
        <v>312</v>
      </c>
      <c r="C166" s="35" t="s">
        <v>313</v>
      </c>
      <c r="D166" s="36">
        <v>4.0957122200527314</v>
      </c>
      <c r="E166" s="36">
        <v>0.44160322000000002</v>
      </c>
      <c r="F166" s="37">
        <v>3.6541090000527312</v>
      </c>
      <c r="G166" s="38">
        <v>0</v>
      </c>
      <c r="H166" s="37">
        <f t="shared" si="52"/>
        <v>1.3171351499999999</v>
      </c>
      <c r="I166" s="37">
        <v>0</v>
      </c>
      <c r="J166" s="37">
        <v>0</v>
      </c>
      <c r="K166" s="37">
        <v>0</v>
      </c>
      <c r="L166" s="37">
        <v>1.3171351499999999</v>
      </c>
      <c r="M166" s="37">
        <v>0</v>
      </c>
      <c r="N166" s="37">
        <v>0</v>
      </c>
      <c r="O166" s="37">
        <v>0</v>
      </c>
      <c r="P166" s="37">
        <v>0</v>
      </c>
      <c r="Q166" s="38">
        <f t="shared" si="53"/>
        <v>2.3369738500527313</v>
      </c>
      <c r="R166" s="30">
        <f t="shared" si="56"/>
        <v>1.3171351499999999</v>
      </c>
      <c r="S166" s="31" t="str">
        <f t="shared" si="55"/>
        <v>-</v>
      </c>
      <c r="T166" s="39" t="s">
        <v>213</v>
      </c>
      <c r="U166" s="10" t="s">
        <v>313</v>
      </c>
      <c r="V166" s="10" t="b">
        <f t="shared" si="54"/>
        <v>1</v>
      </c>
      <c r="W166" s="40"/>
    </row>
    <row r="167" spans="1:23" ht="110.25" x14ac:dyDescent="0.25">
      <c r="A167" s="35" t="s">
        <v>209</v>
      </c>
      <c r="B167" s="35" t="s">
        <v>314</v>
      </c>
      <c r="C167" s="35" t="s">
        <v>315</v>
      </c>
      <c r="D167" s="36">
        <v>1.7792843260884743</v>
      </c>
      <c r="E167" s="36">
        <v>0.37231915000000004</v>
      </c>
      <c r="F167" s="37">
        <v>1.4069651760884743</v>
      </c>
      <c r="G167" s="38">
        <v>0</v>
      </c>
      <c r="H167" s="37">
        <f t="shared" si="52"/>
        <v>0.14165865</v>
      </c>
      <c r="I167" s="37">
        <v>0</v>
      </c>
      <c r="J167" s="37">
        <v>0</v>
      </c>
      <c r="K167" s="37">
        <v>0</v>
      </c>
      <c r="L167" s="37">
        <v>0.14165865</v>
      </c>
      <c r="M167" s="37">
        <v>0</v>
      </c>
      <c r="N167" s="37">
        <v>0</v>
      </c>
      <c r="O167" s="37">
        <v>0</v>
      </c>
      <c r="P167" s="37">
        <v>0</v>
      </c>
      <c r="Q167" s="38">
        <f t="shared" si="53"/>
        <v>1.2653065260884744</v>
      </c>
      <c r="R167" s="30">
        <f t="shared" si="56"/>
        <v>0.14165865</v>
      </c>
      <c r="S167" s="31" t="str">
        <f t="shared" si="55"/>
        <v>-</v>
      </c>
      <c r="T167" s="39" t="s">
        <v>213</v>
      </c>
      <c r="U167" s="10" t="s">
        <v>315</v>
      </c>
      <c r="V167" s="10" t="b">
        <f t="shared" si="54"/>
        <v>1</v>
      </c>
      <c r="W167" s="40"/>
    </row>
    <row r="168" spans="1:23" ht="110.25" x14ac:dyDescent="0.25">
      <c r="A168" s="35" t="s">
        <v>209</v>
      </c>
      <c r="B168" s="35" t="s">
        <v>316</v>
      </c>
      <c r="C168" s="35" t="s">
        <v>317</v>
      </c>
      <c r="D168" s="36">
        <v>3.7801446154257712</v>
      </c>
      <c r="E168" s="36">
        <v>0.47258106</v>
      </c>
      <c r="F168" s="37">
        <v>3.3075635554257712</v>
      </c>
      <c r="G168" s="38">
        <v>0</v>
      </c>
      <c r="H168" s="37">
        <f t="shared" si="52"/>
        <v>1.21557709</v>
      </c>
      <c r="I168" s="37">
        <v>0</v>
      </c>
      <c r="J168" s="37">
        <v>0</v>
      </c>
      <c r="K168" s="37">
        <v>0</v>
      </c>
      <c r="L168" s="37">
        <v>1.21557709</v>
      </c>
      <c r="M168" s="37">
        <v>0</v>
      </c>
      <c r="N168" s="37">
        <v>0</v>
      </c>
      <c r="O168" s="37">
        <v>0</v>
      </c>
      <c r="P168" s="37">
        <v>0</v>
      </c>
      <c r="Q168" s="38">
        <f t="shared" si="53"/>
        <v>2.0919864654257712</v>
      </c>
      <c r="R168" s="30">
        <f t="shared" si="56"/>
        <v>1.21557709</v>
      </c>
      <c r="S168" s="31" t="str">
        <f t="shared" si="55"/>
        <v>-</v>
      </c>
      <c r="T168" s="39" t="s">
        <v>213</v>
      </c>
      <c r="U168" s="10" t="s">
        <v>317</v>
      </c>
      <c r="V168" s="10" t="b">
        <f t="shared" si="54"/>
        <v>1</v>
      </c>
      <c r="W168" s="40"/>
    </row>
    <row r="169" spans="1:23" ht="110.25" x14ac:dyDescent="0.25">
      <c r="A169" s="35" t="s">
        <v>209</v>
      </c>
      <c r="B169" s="35" t="s">
        <v>318</v>
      </c>
      <c r="C169" s="35" t="s">
        <v>319</v>
      </c>
      <c r="D169" s="36">
        <v>1.2992163790495541</v>
      </c>
      <c r="E169" s="36">
        <v>0.27899899</v>
      </c>
      <c r="F169" s="37">
        <v>1.0202173890495541</v>
      </c>
      <c r="G169" s="38">
        <v>0</v>
      </c>
      <c r="H169" s="37">
        <f t="shared" si="52"/>
        <v>5.8135430000000002E-2</v>
      </c>
      <c r="I169" s="37">
        <v>0</v>
      </c>
      <c r="J169" s="37">
        <v>0</v>
      </c>
      <c r="K169" s="37">
        <v>0</v>
      </c>
      <c r="L169" s="37">
        <v>5.8135430000000002E-2</v>
      </c>
      <c r="M169" s="37">
        <v>0</v>
      </c>
      <c r="N169" s="37">
        <v>0</v>
      </c>
      <c r="O169" s="37">
        <v>0</v>
      </c>
      <c r="P169" s="37">
        <v>0</v>
      </c>
      <c r="Q169" s="38">
        <f t="shared" si="53"/>
        <v>0.96208195904955407</v>
      </c>
      <c r="R169" s="30">
        <f t="shared" si="56"/>
        <v>5.8135430000000002E-2</v>
      </c>
      <c r="S169" s="31" t="str">
        <f t="shared" si="55"/>
        <v>-</v>
      </c>
      <c r="T169" s="39" t="s">
        <v>213</v>
      </c>
      <c r="U169" s="10" t="s">
        <v>319</v>
      </c>
      <c r="V169" s="10" t="b">
        <f t="shared" si="54"/>
        <v>1</v>
      </c>
      <c r="W169" s="40"/>
    </row>
    <row r="170" spans="1:23" ht="110.25" x14ac:dyDescent="0.25">
      <c r="A170" s="35" t="s">
        <v>209</v>
      </c>
      <c r="B170" s="35" t="s">
        <v>320</v>
      </c>
      <c r="C170" s="35" t="s">
        <v>321</v>
      </c>
      <c r="D170" s="36">
        <v>3.6071413128891381</v>
      </c>
      <c r="E170" s="36">
        <v>0.81504215999999996</v>
      </c>
      <c r="F170" s="37">
        <v>2.7920991528891381</v>
      </c>
      <c r="G170" s="38">
        <v>0</v>
      </c>
      <c r="H170" s="37">
        <f t="shared" si="52"/>
        <v>0.94652043999999991</v>
      </c>
      <c r="I170" s="37">
        <v>0</v>
      </c>
      <c r="J170" s="37">
        <v>0</v>
      </c>
      <c r="K170" s="37">
        <v>0</v>
      </c>
      <c r="L170" s="37">
        <v>0.94652043999999991</v>
      </c>
      <c r="M170" s="37">
        <v>0</v>
      </c>
      <c r="N170" s="37">
        <v>0</v>
      </c>
      <c r="O170" s="37">
        <v>0</v>
      </c>
      <c r="P170" s="37">
        <v>0</v>
      </c>
      <c r="Q170" s="38">
        <f t="shared" si="53"/>
        <v>1.8455787128891381</v>
      </c>
      <c r="R170" s="30">
        <f t="shared" si="56"/>
        <v>0.94652043999999991</v>
      </c>
      <c r="S170" s="31" t="str">
        <f t="shared" si="55"/>
        <v>-</v>
      </c>
      <c r="T170" s="39" t="s">
        <v>213</v>
      </c>
      <c r="U170" s="10" t="s">
        <v>321</v>
      </c>
      <c r="V170" s="10" t="b">
        <f t="shared" si="54"/>
        <v>1</v>
      </c>
      <c r="W170" s="40"/>
    </row>
    <row r="171" spans="1:23" ht="110.25" x14ac:dyDescent="0.25">
      <c r="A171" s="35" t="s">
        <v>209</v>
      </c>
      <c r="B171" s="35" t="s">
        <v>322</v>
      </c>
      <c r="C171" s="35" t="s">
        <v>323</v>
      </c>
      <c r="D171" s="36">
        <v>3.4837685510802046</v>
      </c>
      <c r="E171" s="36">
        <v>0.74873182000000005</v>
      </c>
      <c r="F171" s="37">
        <v>2.7350367310802044</v>
      </c>
      <c r="G171" s="38">
        <v>0</v>
      </c>
      <c r="H171" s="37">
        <f t="shared" si="52"/>
        <v>0.95286802999999998</v>
      </c>
      <c r="I171" s="37">
        <v>0</v>
      </c>
      <c r="J171" s="37">
        <v>0</v>
      </c>
      <c r="K171" s="37">
        <v>0</v>
      </c>
      <c r="L171" s="37">
        <v>0.95286802999999998</v>
      </c>
      <c r="M171" s="37">
        <v>0</v>
      </c>
      <c r="N171" s="37">
        <v>0</v>
      </c>
      <c r="O171" s="37">
        <v>0</v>
      </c>
      <c r="P171" s="37">
        <v>0</v>
      </c>
      <c r="Q171" s="38">
        <f t="shared" si="53"/>
        <v>1.7821687010802045</v>
      </c>
      <c r="R171" s="30">
        <f t="shared" si="56"/>
        <v>0.95286802999999998</v>
      </c>
      <c r="S171" s="31" t="str">
        <f t="shared" si="55"/>
        <v>-</v>
      </c>
      <c r="T171" s="39" t="s">
        <v>213</v>
      </c>
      <c r="U171" s="10" t="s">
        <v>323</v>
      </c>
      <c r="V171" s="10" t="b">
        <f t="shared" si="54"/>
        <v>1</v>
      </c>
      <c r="W171" s="40"/>
    </row>
    <row r="172" spans="1:23" ht="110.25" x14ac:dyDescent="0.25">
      <c r="A172" s="35" t="s">
        <v>209</v>
      </c>
      <c r="B172" s="35" t="s">
        <v>324</v>
      </c>
      <c r="C172" s="35" t="s">
        <v>325</v>
      </c>
      <c r="D172" s="36">
        <v>3.9285671776019928</v>
      </c>
      <c r="E172" s="36">
        <v>0.79511419999999999</v>
      </c>
      <c r="F172" s="37">
        <v>3.1334529776019928</v>
      </c>
      <c r="G172" s="38">
        <v>0</v>
      </c>
      <c r="H172" s="37">
        <f t="shared" si="52"/>
        <v>1.1233255</v>
      </c>
      <c r="I172" s="37">
        <v>0</v>
      </c>
      <c r="J172" s="37">
        <v>0</v>
      </c>
      <c r="K172" s="37">
        <v>0</v>
      </c>
      <c r="L172" s="37">
        <v>1.1233255</v>
      </c>
      <c r="M172" s="37">
        <v>0</v>
      </c>
      <c r="N172" s="37">
        <v>0</v>
      </c>
      <c r="O172" s="37">
        <v>0</v>
      </c>
      <c r="P172" s="37">
        <v>0</v>
      </c>
      <c r="Q172" s="38">
        <f t="shared" si="53"/>
        <v>2.0101274776019928</v>
      </c>
      <c r="R172" s="30">
        <f t="shared" si="56"/>
        <v>1.1233255</v>
      </c>
      <c r="S172" s="31" t="str">
        <f t="shared" si="55"/>
        <v>-</v>
      </c>
      <c r="T172" s="39" t="s">
        <v>213</v>
      </c>
      <c r="U172" s="10" t="s">
        <v>325</v>
      </c>
      <c r="V172" s="10" t="b">
        <f t="shared" si="54"/>
        <v>1</v>
      </c>
      <c r="W172" s="40"/>
    </row>
    <row r="173" spans="1:23" ht="110.25" x14ac:dyDescent="0.25">
      <c r="A173" s="35" t="s">
        <v>209</v>
      </c>
      <c r="B173" s="35" t="s">
        <v>326</v>
      </c>
      <c r="C173" s="35" t="s">
        <v>327</v>
      </c>
      <c r="D173" s="36">
        <v>4.4213596248274847</v>
      </c>
      <c r="E173" s="36">
        <v>0.81650075</v>
      </c>
      <c r="F173" s="37">
        <v>3.6048588748274848</v>
      </c>
      <c r="G173" s="38">
        <v>0</v>
      </c>
      <c r="H173" s="37">
        <f t="shared" si="52"/>
        <v>1.2859400300000001</v>
      </c>
      <c r="I173" s="37">
        <v>0</v>
      </c>
      <c r="J173" s="37">
        <v>0</v>
      </c>
      <c r="K173" s="37">
        <v>0</v>
      </c>
      <c r="L173" s="37">
        <v>1.2859400300000001</v>
      </c>
      <c r="M173" s="37">
        <v>0</v>
      </c>
      <c r="N173" s="37">
        <v>0</v>
      </c>
      <c r="O173" s="37">
        <v>0</v>
      </c>
      <c r="P173" s="37">
        <v>0</v>
      </c>
      <c r="Q173" s="38">
        <f t="shared" si="53"/>
        <v>2.3189188448274844</v>
      </c>
      <c r="R173" s="30">
        <f t="shared" si="56"/>
        <v>1.2859400300000001</v>
      </c>
      <c r="S173" s="31" t="str">
        <f t="shared" si="55"/>
        <v>-</v>
      </c>
      <c r="T173" s="39" t="s">
        <v>213</v>
      </c>
      <c r="U173" s="10" t="s">
        <v>327</v>
      </c>
      <c r="V173" s="10" t="b">
        <f t="shared" si="54"/>
        <v>1</v>
      </c>
      <c r="W173" s="40"/>
    </row>
    <row r="174" spans="1:23" ht="110.25" x14ac:dyDescent="0.25">
      <c r="A174" s="35" t="s">
        <v>209</v>
      </c>
      <c r="B174" s="35" t="s">
        <v>328</v>
      </c>
      <c r="C174" s="35" t="s">
        <v>329</v>
      </c>
      <c r="D174" s="36">
        <v>17.641775998669743</v>
      </c>
      <c r="E174" s="36">
        <v>1.6560323000000001</v>
      </c>
      <c r="F174" s="37">
        <v>15.985743698669744</v>
      </c>
      <c r="G174" s="38">
        <v>0</v>
      </c>
      <c r="H174" s="37">
        <f t="shared" si="52"/>
        <v>2.4554778700000002</v>
      </c>
      <c r="I174" s="37">
        <v>0</v>
      </c>
      <c r="J174" s="37">
        <v>0</v>
      </c>
      <c r="K174" s="37">
        <v>0</v>
      </c>
      <c r="L174" s="37">
        <v>2.4554778700000002</v>
      </c>
      <c r="M174" s="37">
        <v>0</v>
      </c>
      <c r="N174" s="37">
        <v>0</v>
      </c>
      <c r="O174" s="37">
        <v>0</v>
      </c>
      <c r="P174" s="37">
        <v>0</v>
      </c>
      <c r="Q174" s="38">
        <f t="shared" si="53"/>
        <v>13.530265828669744</v>
      </c>
      <c r="R174" s="30">
        <f t="shared" si="56"/>
        <v>2.4554778700000002</v>
      </c>
      <c r="S174" s="31" t="str">
        <f t="shared" si="55"/>
        <v>-</v>
      </c>
      <c r="T174" s="39" t="s">
        <v>213</v>
      </c>
      <c r="U174" s="10" t="s">
        <v>329</v>
      </c>
      <c r="V174" s="10" t="b">
        <f t="shared" si="54"/>
        <v>1</v>
      </c>
      <c r="W174" s="40"/>
    </row>
    <row r="175" spans="1:23" ht="110.25" x14ac:dyDescent="0.25">
      <c r="A175" s="35" t="s">
        <v>209</v>
      </c>
      <c r="B175" s="35" t="s">
        <v>330</v>
      </c>
      <c r="C175" s="35" t="s">
        <v>331</v>
      </c>
      <c r="D175" s="36">
        <v>3.9949940585759669</v>
      </c>
      <c r="E175" s="36">
        <v>0.37995791000000001</v>
      </c>
      <c r="F175" s="37">
        <v>3.615036148575967</v>
      </c>
      <c r="G175" s="38">
        <v>0</v>
      </c>
      <c r="H175" s="37">
        <f t="shared" si="52"/>
        <v>2.7834429700000003</v>
      </c>
      <c r="I175" s="37">
        <v>0</v>
      </c>
      <c r="J175" s="37">
        <v>0</v>
      </c>
      <c r="K175" s="37">
        <v>0</v>
      </c>
      <c r="L175" s="37">
        <v>2.7834429700000003</v>
      </c>
      <c r="M175" s="37">
        <v>0</v>
      </c>
      <c r="N175" s="37">
        <v>0</v>
      </c>
      <c r="O175" s="37">
        <v>0</v>
      </c>
      <c r="P175" s="37">
        <v>0</v>
      </c>
      <c r="Q175" s="38">
        <f t="shared" si="53"/>
        <v>0.83159317857596671</v>
      </c>
      <c r="R175" s="30">
        <f t="shared" si="56"/>
        <v>2.7834429700000003</v>
      </c>
      <c r="S175" s="31" t="str">
        <f t="shared" si="55"/>
        <v>-</v>
      </c>
      <c r="T175" s="39" t="s">
        <v>213</v>
      </c>
      <c r="U175" s="10" t="s">
        <v>331</v>
      </c>
      <c r="V175" s="10" t="b">
        <f t="shared" si="54"/>
        <v>1</v>
      </c>
      <c r="W175" s="40"/>
    </row>
    <row r="176" spans="1:23" ht="110.25" x14ac:dyDescent="0.25">
      <c r="A176" s="35" t="s">
        <v>209</v>
      </c>
      <c r="B176" s="35" t="s">
        <v>332</v>
      </c>
      <c r="C176" s="35" t="s">
        <v>333</v>
      </c>
      <c r="D176" s="36">
        <v>9.399992477825899</v>
      </c>
      <c r="E176" s="36">
        <v>0.90340595000000001</v>
      </c>
      <c r="F176" s="37">
        <v>8.4965865278258992</v>
      </c>
      <c r="G176" s="38">
        <v>0</v>
      </c>
      <c r="H176" s="37">
        <f t="shared" si="52"/>
        <v>0.45998102000000002</v>
      </c>
      <c r="I176" s="37">
        <v>0</v>
      </c>
      <c r="J176" s="37">
        <v>0</v>
      </c>
      <c r="K176" s="37">
        <v>0</v>
      </c>
      <c r="L176" s="37">
        <v>0.45998102000000002</v>
      </c>
      <c r="M176" s="37">
        <v>0</v>
      </c>
      <c r="N176" s="37">
        <v>0</v>
      </c>
      <c r="O176" s="37">
        <v>0</v>
      </c>
      <c r="P176" s="37">
        <v>0</v>
      </c>
      <c r="Q176" s="38">
        <f t="shared" si="53"/>
        <v>8.0366055078258984</v>
      </c>
      <c r="R176" s="30">
        <f t="shared" si="56"/>
        <v>0.45998102000000002</v>
      </c>
      <c r="S176" s="31" t="str">
        <f t="shared" si="55"/>
        <v>-</v>
      </c>
      <c r="T176" s="39" t="s">
        <v>213</v>
      </c>
      <c r="U176" s="10" t="s">
        <v>333</v>
      </c>
      <c r="V176" s="10" t="b">
        <f t="shared" si="54"/>
        <v>1</v>
      </c>
      <c r="W176" s="40"/>
    </row>
    <row r="177" spans="1:23" ht="110.25" x14ac:dyDescent="0.25">
      <c r="A177" s="35" t="s">
        <v>209</v>
      </c>
      <c r="B177" s="35" t="s">
        <v>334</v>
      </c>
      <c r="C177" s="35" t="s">
        <v>335</v>
      </c>
      <c r="D177" s="36">
        <v>8.5130000048205137</v>
      </c>
      <c r="E177" s="36">
        <v>1.88784861</v>
      </c>
      <c r="F177" s="37">
        <v>6.6251513948205139</v>
      </c>
      <c r="G177" s="38">
        <v>0</v>
      </c>
      <c r="H177" s="37">
        <f t="shared" si="52"/>
        <v>5.4016748799999998</v>
      </c>
      <c r="I177" s="37">
        <v>0</v>
      </c>
      <c r="J177" s="37">
        <v>0</v>
      </c>
      <c r="K177" s="37">
        <v>0</v>
      </c>
      <c r="L177" s="37">
        <v>5.4016748799999998</v>
      </c>
      <c r="M177" s="37">
        <v>0</v>
      </c>
      <c r="N177" s="37">
        <v>0</v>
      </c>
      <c r="O177" s="37">
        <v>0</v>
      </c>
      <c r="P177" s="37">
        <v>0</v>
      </c>
      <c r="Q177" s="38">
        <f t="shared" si="53"/>
        <v>1.223476514820514</v>
      </c>
      <c r="R177" s="30">
        <f t="shared" si="56"/>
        <v>5.4016748799999998</v>
      </c>
      <c r="S177" s="31" t="str">
        <f t="shared" si="55"/>
        <v>-</v>
      </c>
      <c r="T177" s="39" t="s">
        <v>213</v>
      </c>
      <c r="U177" s="10" t="s">
        <v>335</v>
      </c>
      <c r="V177" s="10" t="b">
        <f t="shared" si="54"/>
        <v>1</v>
      </c>
      <c r="W177" s="40"/>
    </row>
    <row r="178" spans="1:23" ht="110.25" x14ac:dyDescent="0.25">
      <c r="A178" s="35" t="s">
        <v>209</v>
      </c>
      <c r="B178" s="35" t="s">
        <v>336</v>
      </c>
      <c r="C178" s="35" t="s">
        <v>337</v>
      </c>
      <c r="D178" s="36">
        <v>647.67275000000006</v>
      </c>
      <c r="E178" s="36">
        <v>260.09815691</v>
      </c>
      <c r="F178" s="37">
        <v>387.57459309000006</v>
      </c>
      <c r="G178" s="38">
        <v>0</v>
      </c>
      <c r="H178" s="37">
        <f t="shared" si="52"/>
        <v>172.46592875000002</v>
      </c>
      <c r="I178" s="37">
        <v>0</v>
      </c>
      <c r="J178" s="37">
        <v>0</v>
      </c>
      <c r="K178" s="37">
        <v>0</v>
      </c>
      <c r="L178" s="37">
        <v>142.77447105000002</v>
      </c>
      <c r="M178" s="37">
        <v>0</v>
      </c>
      <c r="N178" s="37">
        <v>29.691457700000001</v>
      </c>
      <c r="O178" s="37">
        <v>0</v>
      </c>
      <c r="P178" s="37">
        <v>0</v>
      </c>
      <c r="Q178" s="38">
        <f t="shared" si="53"/>
        <v>215.10866434000005</v>
      </c>
      <c r="R178" s="30">
        <f t="shared" si="56"/>
        <v>172.46592875000002</v>
      </c>
      <c r="S178" s="31" t="str">
        <f t="shared" si="55"/>
        <v>-</v>
      </c>
      <c r="T178" s="39" t="s">
        <v>213</v>
      </c>
      <c r="U178" s="10" t="s">
        <v>337</v>
      </c>
      <c r="V178" s="10" t="b">
        <f t="shared" si="54"/>
        <v>1</v>
      </c>
      <c r="W178" s="40"/>
    </row>
    <row r="179" spans="1:23" ht="47.25" x14ac:dyDescent="0.25">
      <c r="A179" s="35" t="s">
        <v>209</v>
      </c>
      <c r="B179" s="35" t="s">
        <v>338</v>
      </c>
      <c r="C179" s="35" t="s">
        <v>339</v>
      </c>
      <c r="D179" s="36">
        <v>4.9492839999999996</v>
      </c>
      <c r="E179" s="36">
        <v>0</v>
      </c>
      <c r="F179" s="37">
        <v>4.9492839999999996</v>
      </c>
      <c r="G179" s="38">
        <v>0</v>
      </c>
      <c r="H179" s="37">
        <f t="shared" si="52"/>
        <v>4.9492841800000003</v>
      </c>
      <c r="I179" s="37">
        <v>0</v>
      </c>
      <c r="J179" s="37">
        <v>0</v>
      </c>
      <c r="K179" s="37">
        <v>0</v>
      </c>
      <c r="L179" s="37">
        <v>0</v>
      </c>
      <c r="M179" s="37">
        <v>0</v>
      </c>
      <c r="N179" s="37">
        <v>4.9492841800000003</v>
      </c>
      <c r="O179" s="37">
        <v>0</v>
      </c>
      <c r="P179" s="37">
        <v>0</v>
      </c>
      <c r="Q179" s="38">
        <f t="shared" si="53"/>
        <v>-1.8000000068241206E-7</v>
      </c>
      <c r="R179" s="30">
        <f t="shared" si="56"/>
        <v>4.9492841800000003</v>
      </c>
      <c r="S179" s="31" t="str">
        <f t="shared" si="55"/>
        <v>-</v>
      </c>
      <c r="T179" s="39" t="s">
        <v>340</v>
      </c>
      <c r="U179" s="10" t="s">
        <v>339</v>
      </c>
      <c r="V179" s="10" t="b">
        <f t="shared" si="54"/>
        <v>1</v>
      </c>
      <c r="W179" s="40"/>
    </row>
    <row r="180" spans="1:23" ht="47.25" x14ac:dyDescent="0.25">
      <c r="A180" s="35" t="s">
        <v>209</v>
      </c>
      <c r="B180" s="35" t="s">
        <v>341</v>
      </c>
      <c r="C180" s="35" t="s">
        <v>342</v>
      </c>
      <c r="D180" s="36">
        <v>21.500000007600001</v>
      </c>
      <c r="E180" s="36">
        <v>0</v>
      </c>
      <c r="F180" s="37">
        <v>21.500000007600001</v>
      </c>
      <c r="G180" s="38" t="s">
        <v>31</v>
      </c>
      <c r="H180" s="37">
        <f t="shared" ref="H180:H183" si="57">J180+L180+N180+P180</f>
        <v>0</v>
      </c>
      <c r="I180" s="37" t="s">
        <v>31</v>
      </c>
      <c r="J180" s="37">
        <v>0</v>
      </c>
      <c r="K180" s="37" t="s">
        <v>31</v>
      </c>
      <c r="L180" s="37">
        <v>0</v>
      </c>
      <c r="M180" s="37" t="s">
        <v>31</v>
      </c>
      <c r="N180" s="37">
        <v>0</v>
      </c>
      <c r="O180" s="37" t="s">
        <v>31</v>
      </c>
      <c r="P180" s="37">
        <v>0</v>
      </c>
      <c r="Q180" s="38">
        <f t="shared" ref="Q180:Q183" si="58">F180-H180</f>
        <v>21.500000007600001</v>
      </c>
      <c r="R180" s="30" t="str">
        <f t="shared" si="56"/>
        <v>нд</v>
      </c>
      <c r="S180" s="31" t="str">
        <f t="shared" si="55"/>
        <v>нд</v>
      </c>
      <c r="T180" s="43" t="s">
        <v>31</v>
      </c>
      <c r="U180" s="10" t="s">
        <v>342</v>
      </c>
      <c r="V180" s="10" t="b">
        <f t="shared" si="54"/>
        <v>1</v>
      </c>
      <c r="W180" s="40"/>
    </row>
    <row r="181" spans="1:23" ht="47.25" x14ac:dyDescent="0.25">
      <c r="A181" s="35" t="s">
        <v>209</v>
      </c>
      <c r="B181" s="35" t="s">
        <v>343</v>
      </c>
      <c r="C181" s="35" t="s">
        <v>344</v>
      </c>
      <c r="D181" s="36">
        <v>24.568052339999998</v>
      </c>
      <c r="E181" s="36">
        <v>0</v>
      </c>
      <c r="F181" s="37">
        <v>24.568052339999998</v>
      </c>
      <c r="G181" s="38" t="s">
        <v>31</v>
      </c>
      <c r="H181" s="37">
        <f t="shared" si="57"/>
        <v>0</v>
      </c>
      <c r="I181" s="37" t="s">
        <v>31</v>
      </c>
      <c r="J181" s="37">
        <v>0</v>
      </c>
      <c r="K181" s="37" t="s">
        <v>31</v>
      </c>
      <c r="L181" s="37">
        <v>0</v>
      </c>
      <c r="M181" s="37" t="s">
        <v>31</v>
      </c>
      <c r="N181" s="37">
        <v>0</v>
      </c>
      <c r="O181" s="37" t="s">
        <v>31</v>
      </c>
      <c r="P181" s="37">
        <v>0</v>
      </c>
      <c r="Q181" s="38">
        <f t="shared" si="58"/>
        <v>24.568052339999998</v>
      </c>
      <c r="R181" s="30" t="str">
        <f t="shared" si="56"/>
        <v>нд</v>
      </c>
      <c r="S181" s="31" t="str">
        <f t="shared" si="55"/>
        <v>нд</v>
      </c>
      <c r="T181" s="43" t="s">
        <v>31</v>
      </c>
      <c r="U181" s="10" t="s">
        <v>344</v>
      </c>
      <c r="V181" s="10" t="b">
        <f t="shared" si="54"/>
        <v>1</v>
      </c>
      <c r="W181" s="40"/>
    </row>
    <row r="182" spans="1:23" x14ac:dyDescent="0.25">
      <c r="A182" s="35" t="s">
        <v>209</v>
      </c>
      <c r="B182" s="35" t="s">
        <v>345</v>
      </c>
      <c r="C182" s="35" t="s">
        <v>346</v>
      </c>
      <c r="D182" s="36">
        <v>0.60700000799999998</v>
      </c>
      <c r="E182" s="36">
        <v>0</v>
      </c>
      <c r="F182" s="37">
        <v>0.60700000799999998</v>
      </c>
      <c r="G182" s="38" t="s">
        <v>31</v>
      </c>
      <c r="H182" s="37">
        <f t="shared" si="57"/>
        <v>0.60699999999999998</v>
      </c>
      <c r="I182" s="37" t="s">
        <v>31</v>
      </c>
      <c r="J182" s="37">
        <v>0.60699999999999998</v>
      </c>
      <c r="K182" s="37" t="s">
        <v>31</v>
      </c>
      <c r="L182" s="37">
        <v>0</v>
      </c>
      <c r="M182" s="37" t="s">
        <v>31</v>
      </c>
      <c r="N182" s="37">
        <v>0</v>
      </c>
      <c r="O182" s="37" t="s">
        <v>31</v>
      </c>
      <c r="P182" s="37">
        <v>0</v>
      </c>
      <c r="Q182" s="38">
        <f t="shared" si="58"/>
        <v>7.9999999957891532E-9</v>
      </c>
      <c r="R182" s="30" t="str">
        <f t="shared" si="56"/>
        <v>нд</v>
      </c>
      <c r="S182" s="31" t="str">
        <f t="shared" si="55"/>
        <v>нд</v>
      </c>
      <c r="T182" s="39" t="s">
        <v>347</v>
      </c>
      <c r="U182" s="10" t="s">
        <v>346</v>
      </c>
      <c r="V182" s="10" t="b">
        <f t="shared" si="54"/>
        <v>1</v>
      </c>
      <c r="W182" s="40"/>
    </row>
    <row r="183" spans="1:23" ht="63" x14ac:dyDescent="0.25">
      <c r="A183" s="35" t="s">
        <v>209</v>
      </c>
      <c r="B183" s="35" t="s">
        <v>348</v>
      </c>
      <c r="C183" s="35" t="s">
        <v>349</v>
      </c>
      <c r="D183" s="36">
        <v>163.60701215500001</v>
      </c>
      <c r="E183" s="36">
        <v>122.50783837500001</v>
      </c>
      <c r="F183" s="37">
        <v>41.099173780000001</v>
      </c>
      <c r="G183" s="38" t="s">
        <v>31</v>
      </c>
      <c r="H183" s="37">
        <f t="shared" si="57"/>
        <v>22.805471260000004</v>
      </c>
      <c r="I183" s="37" t="s">
        <v>31</v>
      </c>
      <c r="J183" s="37">
        <v>5.6315909800000004</v>
      </c>
      <c r="K183" s="37" t="s">
        <v>31</v>
      </c>
      <c r="L183" s="37">
        <v>12.62347308</v>
      </c>
      <c r="M183" s="37" t="s">
        <v>31</v>
      </c>
      <c r="N183" s="37">
        <v>4.5504072000000004</v>
      </c>
      <c r="O183" s="37" t="s">
        <v>31</v>
      </c>
      <c r="P183" s="37">
        <v>0</v>
      </c>
      <c r="Q183" s="38">
        <f t="shared" si="58"/>
        <v>18.293702519999997</v>
      </c>
      <c r="R183" s="30" t="str">
        <f t="shared" si="56"/>
        <v>нд</v>
      </c>
      <c r="S183" s="31" t="str">
        <f t="shared" si="55"/>
        <v>нд</v>
      </c>
      <c r="T183" s="39" t="s">
        <v>350</v>
      </c>
      <c r="U183" s="10" t="s">
        <v>349</v>
      </c>
      <c r="V183" s="10" t="b">
        <f t="shared" si="54"/>
        <v>1</v>
      </c>
      <c r="W183" s="40"/>
    </row>
    <row r="184" spans="1:23" ht="31.5" x14ac:dyDescent="0.25">
      <c r="A184" s="35" t="s">
        <v>351</v>
      </c>
      <c r="B184" s="35" t="s">
        <v>352</v>
      </c>
      <c r="C184" s="35" t="s">
        <v>30</v>
      </c>
      <c r="D184" s="37">
        <v>0</v>
      </c>
      <c r="E184" s="37">
        <v>0</v>
      </c>
      <c r="F184" s="37">
        <v>0</v>
      </c>
      <c r="G184" s="37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37">
        <v>0</v>
      </c>
      <c r="O184" s="37">
        <v>0</v>
      </c>
      <c r="P184" s="37">
        <v>0</v>
      </c>
      <c r="Q184" s="37">
        <v>0</v>
      </c>
      <c r="R184" s="30">
        <f t="shared" si="56"/>
        <v>0</v>
      </c>
      <c r="S184" s="31" t="str">
        <f t="shared" si="55"/>
        <v>-</v>
      </c>
      <c r="T184" s="43" t="s">
        <v>31</v>
      </c>
      <c r="U184" s="10"/>
      <c r="V184" s="10"/>
      <c r="W184" s="40"/>
    </row>
    <row r="185" spans="1:23" x14ac:dyDescent="0.25">
      <c r="A185" s="35" t="s">
        <v>353</v>
      </c>
      <c r="B185" s="35" t="s">
        <v>354</v>
      </c>
      <c r="C185" s="35" t="s">
        <v>30</v>
      </c>
      <c r="D185" s="37">
        <v>0</v>
      </c>
      <c r="E185" s="37">
        <v>0</v>
      </c>
      <c r="F185" s="37">
        <v>0</v>
      </c>
      <c r="G185" s="37">
        <v>0</v>
      </c>
      <c r="H185" s="37">
        <v>0</v>
      </c>
      <c r="I185" s="37">
        <v>0</v>
      </c>
      <c r="J185" s="37">
        <v>0</v>
      </c>
      <c r="K185" s="37">
        <v>0</v>
      </c>
      <c r="L185" s="37">
        <v>0</v>
      </c>
      <c r="M185" s="37">
        <v>0</v>
      </c>
      <c r="N185" s="37">
        <v>0</v>
      </c>
      <c r="O185" s="37">
        <v>0</v>
      </c>
      <c r="P185" s="37">
        <v>0</v>
      </c>
      <c r="Q185" s="37">
        <v>0</v>
      </c>
      <c r="R185" s="30">
        <f t="shared" si="56"/>
        <v>0</v>
      </c>
      <c r="S185" s="31" t="str">
        <f t="shared" si="55"/>
        <v>-</v>
      </c>
      <c r="T185" s="43" t="s">
        <v>31</v>
      </c>
      <c r="U185" s="10"/>
      <c r="V185" s="10"/>
      <c r="W185" s="40"/>
    </row>
    <row r="186" spans="1:23" ht="47.25" x14ac:dyDescent="0.25">
      <c r="A186" s="35" t="s">
        <v>355</v>
      </c>
      <c r="B186" s="35" t="s">
        <v>356</v>
      </c>
      <c r="C186" s="35" t="s">
        <v>30</v>
      </c>
      <c r="D186" s="37">
        <v>0</v>
      </c>
      <c r="E186" s="37">
        <v>0</v>
      </c>
      <c r="F186" s="37">
        <v>0</v>
      </c>
      <c r="G186" s="37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  <c r="M186" s="37">
        <v>0</v>
      </c>
      <c r="N186" s="37">
        <v>0</v>
      </c>
      <c r="O186" s="37">
        <v>0</v>
      </c>
      <c r="P186" s="37">
        <v>0</v>
      </c>
      <c r="Q186" s="37">
        <v>0</v>
      </c>
      <c r="R186" s="30">
        <f t="shared" si="56"/>
        <v>0</v>
      </c>
      <c r="S186" s="31" t="str">
        <f t="shared" si="55"/>
        <v>-</v>
      </c>
      <c r="T186" s="43" t="s">
        <v>31</v>
      </c>
      <c r="U186" s="10"/>
      <c r="V186" s="10"/>
      <c r="W186" s="40"/>
    </row>
    <row r="187" spans="1:23" x14ac:dyDescent="0.25">
      <c r="A187" s="35" t="s">
        <v>357</v>
      </c>
      <c r="B187" s="35" t="s">
        <v>358</v>
      </c>
      <c r="C187" s="35" t="s">
        <v>30</v>
      </c>
      <c r="D187" s="37">
        <v>0</v>
      </c>
      <c r="E187" s="37">
        <v>0</v>
      </c>
      <c r="F187" s="37">
        <v>0</v>
      </c>
      <c r="G187" s="37">
        <v>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  <c r="M187" s="37">
        <v>0</v>
      </c>
      <c r="N187" s="37">
        <v>0</v>
      </c>
      <c r="O187" s="37">
        <v>0</v>
      </c>
      <c r="P187" s="37">
        <v>0</v>
      </c>
      <c r="Q187" s="37">
        <v>0</v>
      </c>
      <c r="R187" s="30">
        <f t="shared" si="56"/>
        <v>0</v>
      </c>
      <c r="S187" s="31" t="str">
        <f t="shared" si="55"/>
        <v>-</v>
      </c>
      <c r="T187" s="43" t="s">
        <v>31</v>
      </c>
      <c r="U187" s="10"/>
      <c r="V187" s="10"/>
      <c r="W187" s="40"/>
    </row>
    <row r="188" spans="1:23" x14ac:dyDescent="0.25">
      <c r="A188" s="35" t="s">
        <v>359</v>
      </c>
      <c r="B188" s="35" t="s">
        <v>358</v>
      </c>
      <c r="C188" s="35" t="s">
        <v>30</v>
      </c>
      <c r="D188" s="37">
        <v>0</v>
      </c>
      <c r="E188" s="37">
        <v>0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>
        <v>0</v>
      </c>
      <c r="P188" s="37">
        <v>0</v>
      </c>
      <c r="Q188" s="37">
        <v>0</v>
      </c>
      <c r="R188" s="30">
        <f t="shared" si="56"/>
        <v>0</v>
      </c>
      <c r="S188" s="31" t="str">
        <f t="shared" si="55"/>
        <v>-</v>
      </c>
      <c r="T188" s="43" t="s">
        <v>31</v>
      </c>
      <c r="U188" s="10"/>
      <c r="V188" s="10"/>
      <c r="W188" s="40"/>
    </row>
    <row r="189" spans="1:23" ht="31.5" x14ac:dyDescent="0.25">
      <c r="A189" s="35" t="s">
        <v>360</v>
      </c>
      <c r="B189" s="35" t="s">
        <v>361</v>
      </c>
      <c r="C189" s="35" t="s">
        <v>30</v>
      </c>
      <c r="D189" s="37">
        <v>0</v>
      </c>
      <c r="E189" s="37">
        <v>0</v>
      </c>
      <c r="F189" s="37">
        <v>0</v>
      </c>
      <c r="G189" s="37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  <c r="M189" s="37">
        <v>0</v>
      </c>
      <c r="N189" s="37">
        <v>0</v>
      </c>
      <c r="O189" s="37">
        <v>0</v>
      </c>
      <c r="P189" s="37">
        <v>0</v>
      </c>
      <c r="Q189" s="37">
        <v>0</v>
      </c>
      <c r="R189" s="30">
        <f t="shared" si="56"/>
        <v>0</v>
      </c>
      <c r="S189" s="31" t="str">
        <f t="shared" si="55"/>
        <v>-</v>
      </c>
      <c r="T189" s="43" t="s">
        <v>31</v>
      </c>
      <c r="U189" s="10"/>
      <c r="V189" s="10"/>
      <c r="W189" s="40"/>
    </row>
    <row r="190" spans="1:23" x14ac:dyDescent="0.25">
      <c r="A190" s="35" t="s">
        <v>362</v>
      </c>
      <c r="B190" s="35" t="s">
        <v>363</v>
      </c>
      <c r="C190" s="35" t="s">
        <v>30</v>
      </c>
      <c r="D190" s="37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37">
        <v>0</v>
      </c>
      <c r="O190" s="37">
        <v>0</v>
      </c>
      <c r="P190" s="37">
        <v>0</v>
      </c>
      <c r="Q190" s="37">
        <v>0</v>
      </c>
      <c r="R190" s="30">
        <f t="shared" si="56"/>
        <v>0</v>
      </c>
      <c r="S190" s="31" t="str">
        <f t="shared" si="55"/>
        <v>-</v>
      </c>
      <c r="T190" s="43" t="s">
        <v>31</v>
      </c>
      <c r="U190" s="10"/>
      <c r="V190" s="10"/>
      <c r="W190" s="40"/>
    </row>
    <row r="191" spans="1:23" x14ac:dyDescent="0.25">
      <c r="A191" s="35" t="s">
        <v>364</v>
      </c>
      <c r="B191" s="35" t="s">
        <v>358</v>
      </c>
      <c r="C191" s="35" t="s">
        <v>30</v>
      </c>
      <c r="D191" s="37">
        <v>0</v>
      </c>
      <c r="E191" s="37">
        <v>0</v>
      </c>
      <c r="F191" s="37">
        <v>0</v>
      </c>
      <c r="G191" s="37">
        <v>0</v>
      </c>
      <c r="H191" s="37">
        <v>0</v>
      </c>
      <c r="I191" s="37">
        <v>0</v>
      </c>
      <c r="J191" s="37">
        <v>0</v>
      </c>
      <c r="K191" s="37">
        <v>0</v>
      </c>
      <c r="L191" s="37">
        <v>0</v>
      </c>
      <c r="M191" s="37">
        <v>0</v>
      </c>
      <c r="N191" s="37">
        <v>0</v>
      </c>
      <c r="O191" s="37">
        <v>0</v>
      </c>
      <c r="P191" s="37">
        <v>0</v>
      </c>
      <c r="Q191" s="37">
        <v>0</v>
      </c>
      <c r="R191" s="30">
        <f t="shared" si="56"/>
        <v>0</v>
      </c>
      <c r="S191" s="31" t="str">
        <f t="shared" si="55"/>
        <v>-</v>
      </c>
      <c r="T191" s="43" t="s">
        <v>31</v>
      </c>
      <c r="U191" s="10"/>
      <c r="V191" s="10"/>
      <c r="W191" s="40"/>
    </row>
    <row r="192" spans="1:23" ht="31.5" x14ac:dyDescent="0.25">
      <c r="A192" s="35" t="s">
        <v>365</v>
      </c>
      <c r="B192" s="35" t="s">
        <v>366</v>
      </c>
      <c r="C192" s="35" t="s">
        <v>30</v>
      </c>
      <c r="D192" s="37">
        <v>0</v>
      </c>
      <c r="E192" s="37">
        <v>0</v>
      </c>
      <c r="F192" s="37">
        <v>0</v>
      </c>
      <c r="G192" s="37">
        <v>0</v>
      </c>
      <c r="H192" s="37">
        <v>0</v>
      </c>
      <c r="I192" s="37">
        <v>0</v>
      </c>
      <c r="J192" s="37">
        <v>0</v>
      </c>
      <c r="K192" s="37">
        <v>0</v>
      </c>
      <c r="L192" s="37">
        <v>0</v>
      </c>
      <c r="M192" s="37">
        <v>0</v>
      </c>
      <c r="N192" s="37">
        <v>0</v>
      </c>
      <c r="O192" s="37">
        <v>0</v>
      </c>
      <c r="P192" s="37">
        <v>0</v>
      </c>
      <c r="Q192" s="37">
        <v>0</v>
      </c>
      <c r="R192" s="30">
        <f t="shared" si="56"/>
        <v>0</v>
      </c>
      <c r="S192" s="31" t="str">
        <f t="shared" si="55"/>
        <v>-</v>
      </c>
      <c r="T192" s="43" t="s">
        <v>31</v>
      </c>
      <c r="U192" s="10"/>
      <c r="V192" s="10"/>
      <c r="W192" s="40"/>
    </row>
    <row r="193" spans="1:23" ht="31.5" x14ac:dyDescent="0.25">
      <c r="A193" s="35" t="s">
        <v>367</v>
      </c>
      <c r="B193" s="35" t="s">
        <v>368</v>
      </c>
      <c r="C193" s="35" t="s">
        <v>30</v>
      </c>
      <c r="D193" s="37">
        <v>0</v>
      </c>
      <c r="E193" s="37">
        <v>0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7">
        <v>0</v>
      </c>
      <c r="O193" s="37">
        <v>0</v>
      </c>
      <c r="P193" s="37">
        <v>0</v>
      </c>
      <c r="Q193" s="37">
        <v>0</v>
      </c>
      <c r="R193" s="30">
        <f t="shared" si="56"/>
        <v>0</v>
      </c>
      <c r="S193" s="31" t="str">
        <f t="shared" si="55"/>
        <v>-</v>
      </c>
      <c r="T193" s="43" t="s">
        <v>31</v>
      </c>
      <c r="U193" s="10"/>
      <c r="V193" s="10"/>
      <c r="W193" s="40"/>
    </row>
    <row r="194" spans="1:23" ht="31.5" x14ac:dyDescent="0.25">
      <c r="A194" s="35" t="s">
        <v>369</v>
      </c>
      <c r="B194" s="35" t="s">
        <v>370</v>
      </c>
      <c r="C194" s="35" t="s">
        <v>30</v>
      </c>
      <c r="D194" s="37">
        <v>0</v>
      </c>
      <c r="E194" s="37">
        <v>0</v>
      </c>
      <c r="F194" s="37">
        <v>0</v>
      </c>
      <c r="G194" s="37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7">
        <v>0</v>
      </c>
      <c r="O194" s="37">
        <v>0</v>
      </c>
      <c r="P194" s="37">
        <v>0</v>
      </c>
      <c r="Q194" s="37">
        <v>0</v>
      </c>
      <c r="R194" s="30">
        <f t="shared" si="56"/>
        <v>0</v>
      </c>
      <c r="S194" s="31" t="str">
        <f t="shared" si="55"/>
        <v>-</v>
      </c>
      <c r="T194" s="43" t="s">
        <v>31</v>
      </c>
      <c r="U194" s="10"/>
      <c r="V194" s="10"/>
      <c r="W194" s="40"/>
    </row>
    <row r="195" spans="1:23" ht="31.5" x14ac:dyDescent="0.25">
      <c r="A195" s="35" t="s">
        <v>371</v>
      </c>
      <c r="B195" s="35" t="s">
        <v>372</v>
      </c>
      <c r="C195" s="35" t="s">
        <v>30</v>
      </c>
      <c r="D195" s="37">
        <v>0</v>
      </c>
      <c r="E195" s="37">
        <v>0</v>
      </c>
      <c r="F195" s="37">
        <v>0</v>
      </c>
      <c r="G195" s="37">
        <v>0</v>
      </c>
      <c r="H195" s="37">
        <v>0</v>
      </c>
      <c r="I195" s="37">
        <v>0</v>
      </c>
      <c r="J195" s="37">
        <v>0</v>
      </c>
      <c r="K195" s="37">
        <v>0</v>
      </c>
      <c r="L195" s="37">
        <v>0</v>
      </c>
      <c r="M195" s="37">
        <v>0</v>
      </c>
      <c r="N195" s="37">
        <v>0</v>
      </c>
      <c r="O195" s="37">
        <v>0</v>
      </c>
      <c r="P195" s="37">
        <v>0</v>
      </c>
      <c r="Q195" s="37">
        <v>0</v>
      </c>
      <c r="R195" s="30">
        <f t="shared" si="56"/>
        <v>0</v>
      </c>
      <c r="S195" s="31" t="str">
        <f t="shared" si="55"/>
        <v>-</v>
      </c>
      <c r="T195" s="43" t="s">
        <v>31</v>
      </c>
      <c r="U195" s="10"/>
      <c r="V195" s="10"/>
      <c r="W195" s="40"/>
    </row>
    <row r="196" spans="1:23" ht="47.25" x14ac:dyDescent="0.25">
      <c r="A196" s="35" t="s">
        <v>373</v>
      </c>
      <c r="B196" s="35" t="s">
        <v>374</v>
      </c>
      <c r="C196" s="35" t="s">
        <v>30</v>
      </c>
      <c r="D196" s="37">
        <v>0</v>
      </c>
      <c r="E196" s="37">
        <v>0</v>
      </c>
      <c r="F196" s="37">
        <v>0</v>
      </c>
      <c r="G196" s="37">
        <v>0</v>
      </c>
      <c r="H196" s="37">
        <v>0</v>
      </c>
      <c r="I196" s="37">
        <v>0</v>
      </c>
      <c r="J196" s="37">
        <v>0</v>
      </c>
      <c r="K196" s="37">
        <v>0</v>
      </c>
      <c r="L196" s="37">
        <v>0</v>
      </c>
      <c r="M196" s="37">
        <v>0</v>
      </c>
      <c r="N196" s="37">
        <v>0</v>
      </c>
      <c r="O196" s="37">
        <v>0</v>
      </c>
      <c r="P196" s="37">
        <v>0</v>
      </c>
      <c r="Q196" s="37">
        <v>0</v>
      </c>
      <c r="R196" s="30">
        <f t="shared" si="56"/>
        <v>0</v>
      </c>
      <c r="S196" s="31" t="str">
        <f t="shared" si="55"/>
        <v>-</v>
      </c>
      <c r="T196" s="43" t="s">
        <v>31</v>
      </c>
      <c r="U196" s="10"/>
      <c r="V196" s="10"/>
      <c r="W196" s="40"/>
    </row>
    <row r="197" spans="1:23" ht="47.25" x14ac:dyDescent="0.25">
      <c r="A197" s="35" t="s">
        <v>375</v>
      </c>
      <c r="B197" s="35" t="s">
        <v>376</v>
      </c>
      <c r="C197" s="35" t="s">
        <v>30</v>
      </c>
      <c r="D197" s="37">
        <v>0</v>
      </c>
      <c r="E197" s="37">
        <v>0</v>
      </c>
      <c r="F197" s="37">
        <v>0</v>
      </c>
      <c r="G197" s="37">
        <v>0</v>
      </c>
      <c r="H197" s="37">
        <v>0</v>
      </c>
      <c r="I197" s="37">
        <v>0</v>
      </c>
      <c r="J197" s="37">
        <v>0</v>
      </c>
      <c r="K197" s="37">
        <v>0</v>
      </c>
      <c r="L197" s="37">
        <v>0</v>
      </c>
      <c r="M197" s="37">
        <v>0</v>
      </c>
      <c r="N197" s="37">
        <v>0</v>
      </c>
      <c r="O197" s="37">
        <v>0</v>
      </c>
      <c r="P197" s="37">
        <v>0</v>
      </c>
      <c r="Q197" s="37">
        <v>0</v>
      </c>
      <c r="R197" s="30">
        <f t="shared" si="56"/>
        <v>0</v>
      </c>
      <c r="S197" s="31" t="str">
        <f t="shared" si="55"/>
        <v>-</v>
      </c>
      <c r="T197" s="43" t="s">
        <v>31</v>
      </c>
      <c r="U197" s="10"/>
      <c r="V197" s="10"/>
      <c r="W197" s="40"/>
    </row>
    <row r="198" spans="1:23" x14ac:dyDescent="0.25">
      <c r="A198" s="35" t="s">
        <v>377</v>
      </c>
      <c r="B198" s="35" t="s">
        <v>378</v>
      </c>
      <c r="C198" s="35" t="s">
        <v>30</v>
      </c>
      <c r="D198" s="37">
        <v>0</v>
      </c>
      <c r="E198" s="37">
        <v>0</v>
      </c>
      <c r="F198" s="37">
        <v>0</v>
      </c>
      <c r="G198" s="37">
        <v>0</v>
      </c>
      <c r="H198" s="37">
        <v>0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7">
        <v>0</v>
      </c>
      <c r="O198" s="37">
        <v>0</v>
      </c>
      <c r="P198" s="37">
        <v>0</v>
      </c>
      <c r="Q198" s="37">
        <v>0</v>
      </c>
      <c r="R198" s="30">
        <f t="shared" si="56"/>
        <v>0</v>
      </c>
      <c r="S198" s="31" t="str">
        <f t="shared" si="55"/>
        <v>-</v>
      </c>
      <c r="T198" s="43" t="s">
        <v>31</v>
      </c>
      <c r="U198" s="10"/>
      <c r="V198" s="10"/>
      <c r="W198" s="40"/>
    </row>
    <row r="199" spans="1:23" ht="31.5" x14ac:dyDescent="0.25">
      <c r="A199" s="35" t="s">
        <v>379</v>
      </c>
      <c r="B199" s="35" t="s">
        <v>380</v>
      </c>
      <c r="C199" s="35" t="s">
        <v>30</v>
      </c>
      <c r="D199" s="37">
        <v>0</v>
      </c>
      <c r="E199" s="37">
        <v>0</v>
      </c>
      <c r="F199" s="37">
        <v>0</v>
      </c>
      <c r="G199" s="37">
        <v>0</v>
      </c>
      <c r="H199" s="37">
        <v>0</v>
      </c>
      <c r="I199" s="37">
        <v>0</v>
      </c>
      <c r="J199" s="37">
        <v>0</v>
      </c>
      <c r="K199" s="37">
        <v>0</v>
      </c>
      <c r="L199" s="37">
        <v>0</v>
      </c>
      <c r="M199" s="37">
        <v>0</v>
      </c>
      <c r="N199" s="37">
        <v>0</v>
      </c>
      <c r="O199" s="37">
        <v>0</v>
      </c>
      <c r="P199" s="37">
        <v>0</v>
      </c>
      <c r="Q199" s="37">
        <v>0</v>
      </c>
      <c r="R199" s="30">
        <f t="shared" si="56"/>
        <v>0</v>
      </c>
      <c r="S199" s="31" t="str">
        <f t="shared" si="55"/>
        <v>-</v>
      </c>
      <c r="T199" s="43" t="s">
        <v>31</v>
      </c>
      <c r="U199" s="10"/>
      <c r="V199" s="10"/>
      <c r="W199" s="40"/>
    </row>
    <row r="200" spans="1:23" x14ac:dyDescent="0.25">
      <c r="A200" s="35" t="s">
        <v>381</v>
      </c>
      <c r="B200" s="35" t="s">
        <v>382</v>
      </c>
      <c r="C200" s="35" t="s">
        <v>30</v>
      </c>
      <c r="D200" s="37">
        <v>0</v>
      </c>
      <c r="E200" s="37">
        <v>0</v>
      </c>
      <c r="F200" s="37">
        <v>0</v>
      </c>
      <c r="G200" s="37">
        <v>0</v>
      </c>
      <c r="H200" s="37">
        <v>0</v>
      </c>
      <c r="I200" s="37">
        <v>0</v>
      </c>
      <c r="J200" s="37">
        <v>0</v>
      </c>
      <c r="K200" s="37">
        <v>0</v>
      </c>
      <c r="L200" s="37">
        <v>0</v>
      </c>
      <c r="M200" s="37">
        <v>0</v>
      </c>
      <c r="N200" s="37">
        <v>0</v>
      </c>
      <c r="O200" s="37">
        <v>0</v>
      </c>
      <c r="P200" s="37">
        <v>0</v>
      </c>
      <c r="Q200" s="37">
        <v>0</v>
      </c>
      <c r="R200" s="30">
        <f t="shared" si="56"/>
        <v>0</v>
      </c>
      <c r="S200" s="31" t="str">
        <f t="shared" si="55"/>
        <v>-</v>
      </c>
      <c r="T200" s="43" t="s">
        <v>31</v>
      </c>
      <c r="U200" s="10"/>
      <c r="V200" s="10"/>
      <c r="W200" s="40"/>
    </row>
    <row r="201" spans="1:23" x14ac:dyDescent="0.25">
      <c r="A201" s="35" t="s">
        <v>383</v>
      </c>
      <c r="B201" s="35" t="s">
        <v>384</v>
      </c>
      <c r="C201" s="35" t="s">
        <v>30</v>
      </c>
      <c r="D201" s="37">
        <v>0</v>
      </c>
      <c r="E201" s="37">
        <v>0</v>
      </c>
      <c r="F201" s="37">
        <v>0</v>
      </c>
      <c r="G201" s="37">
        <v>0</v>
      </c>
      <c r="H201" s="37">
        <v>0</v>
      </c>
      <c r="I201" s="37">
        <v>0</v>
      </c>
      <c r="J201" s="37">
        <v>0</v>
      </c>
      <c r="K201" s="37">
        <v>0</v>
      </c>
      <c r="L201" s="37">
        <v>0</v>
      </c>
      <c r="M201" s="37">
        <v>0</v>
      </c>
      <c r="N201" s="37">
        <v>0</v>
      </c>
      <c r="O201" s="37">
        <v>0</v>
      </c>
      <c r="P201" s="37">
        <v>0</v>
      </c>
      <c r="Q201" s="37">
        <v>0</v>
      </c>
      <c r="R201" s="30">
        <f t="shared" si="56"/>
        <v>0</v>
      </c>
      <c r="S201" s="31" t="str">
        <f t="shared" si="55"/>
        <v>-</v>
      </c>
      <c r="T201" s="43" t="s">
        <v>31</v>
      </c>
      <c r="U201" s="10"/>
      <c r="V201" s="10"/>
      <c r="W201" s="40"/>
    </row>
    <row r="202" spans="1:23" x14ac:dyDescent="0.25">
      <c r="A202" s="35" t="s">
        <v>385</v>
      </c>
      <c r="B202" s="35" t="s">
        <v>386</v>
      </c>
      <c r="C202" s="35" t="s">
        <v>30</v>
      </c>
      <c r="D202" s="37">
        <v>0</v>
      </c>
      <c r="E202" s="37">
        <v>0</v>
      </c>
      <c r="F202" s="37">
        <v>0</v>
      </c>
      <c r="G202" s="37">
        <v>0</v>
      </c>
      <c r="H202" s="37">
        <v>0</v>
      </c>
      <c r="I202" s="37">
        <v>0</v>
      </c>
      <c r="J202" s="37">
        <v>0</v>
      </c>
      <c r="K202" s="37">
        <v>0</v>
      </c>
      <c r="L202" s="37">
        <v>0</v>
      </c>
      <c r="M202" s="37">
        <v>0</v>
      </c>
      <c r="N202" s="37">
        <v>0</v>
      </c>
      <c r="O202" s="37">
        <v>0</v>
      </c>
      <c r="P202" s="37">
        <v>0</v>
      </c>
      <c r="Q202" s="37">
        <v>0</v>
      </c>
      <c r="R202" s="30">
        <f t="shared" si="56"/>
        <v>0</v>
      </c>
      <c r="S202" s="31" t="str">
        <f t="shared" si="55"/>
        <v>-</v>
      </c>
      <c r="T202" s="43" t="s">
        <v>31</v>
      </c>
      <c r="U202" s="10"/>
      <c r="V202" s="10"/>
      <c r="W202" s="40"/>
    </row>
    <row r="203" spans="1:23" x14ac:dyDescent="0.25">
      <c r="A203" s="35" t="s">
        <v>387</v>
      </c>
      <c r="B203" s="35" t="s">
        <v>156</v>
      </c>
      <c r="C203" s="35" t="s">
        <v>30</v>
      </c>
      <c r="D203" s="37">
        <v>0</v>
      </c>
      <c r="E203" s="37">
        <v>0</v>
      </c>
      <c r="F203" s="37">
        <v>0</v>
      </c>
      <c r="G203" s="37">
        <v>0</v>
      </c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37">
        <v>0</v>
      </c>
      <c r="O203" s="37">
        <v>0</v>
      </c>
      <c r="P203" s="37">
        <v>0</v>
      </c>
      <c r="Q203" s="37">
        <v>0</v>
      </c>
      <c r="R203" s="30">
        <f t="shared" si="56"/>
        <v>0</v>
      </c>
      <c r="S203" s="31" t="str">
        <f t="shared" si="55"/>
        <v>-</v>
      </c>
      <c r="T203" s="43" t="s">
        <v>31</v>
      </c>
      <c r="U203" s="10"/>
      <c r="V203" s="10"/>
      <c r="W203" s="40"/>
    </row>
    <row r="204" spans="1:23" x14ac:dyDescent="0.25">
      <c r="A204" s="35" t="s">
        <v>388</v>
      </c>
      <c r="B204" s="35" t="s">
        <v>389</v>
      </c>
      <c r="C204" s="35" t="s">
        <v>30</v>
      </c>
      <c r="D204" s="37">
        <v>0</v>
      </c>
      <c r="E204" s="37">
        <v>0</v>
      </c>
      <c r="F204" s="37">
        <v>0</v>
      </c>
      <c r="G204" s="37">
        <v>0</v>
      </c>
      <c r="H204" s="37">
        <v>0</v>
      </c>
      <c r="I204" s="37">
        <v>0</v>
      </c>
      <c r="J204" s="37">
        <v>0</v>
      </c>
      <c r="K204" s="37">
        <v>0</v>
      </c>
      <c r="L204" s="37">
        <v>0</v>
      </c>
      <c r="M204" s="37">
        <v>0</v>
      </c>
      <c r="N204" s="37">
        <v>0</v>
      </c>
      <c r="O204" s="37">
        <v>0</v>
      </c>
      <c r="P204" s="37">
        <v>0</v>
      </c>
      <c r="Q204" s="37">
        <v>0</v>
      </c>
      <c r="R204" s="30">
        <f t="shared" si="56"/>
        <v>0</v>
      </c>
      <c r="S204" s="31" t="str">
        <f t="shared" si="55"/>
        <v>-</v>
      </c>
      <c r="T204" s="43" t="s">
        <v>31</v>
      </c>
      <c r="U204" s="10"/>
      <c r="V204" s="10"/>
      <c r="W204" s="40"/>
    </row>
    <row r="205" spans="1:23" ht="31.5" x14ac:dyDescent="0.25">
      <c r="A205" s="35" t="s">
        <v>390</v>
      </c>
      <c r="B205" s="35" t="s">
        <v>391</v>
      </c>
      <c r="C205" s="35" t="s">
        <v>30</v>
      </c>
      <c r="D205" s="37">
        <v>0</v>
      </c>
      <c r="E205" s="37">
        <v>0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7">
        <v>0</v>
      </c>
      <c r="O205" s="37">
        <v>0</v>
      </c>
      <c r="P205" s="37">
        <v>0</v>
      </c>
      <c r="Q205" s="37">
        <v>0</v>
      </c>
      <c r="R205" s="30">
        <f t="shared" si="56"/>
        <v>0</v>
      </c>
      <c r="S205" s="31" t="str">
        <f t="shared" si="55"/>
        <v>-</v>
      </c>
      <c r="T205" s="43" t="s">
        <v>31</v>
      </c>
      <c r="U205" s="10"/>
      <c r="V205" s="10"/>
      <c r="W205" s="40"/>
    </row>
    <row r="206" spans="1:23" x14ac:dyDescent="0.25">
      <c r="A206" s="35" t="s">
        <v>392</v>
      </c>
      <c r="B206" s="35" t="s">
        <v>393</v>
      </c>
      <c r="C206" s="35" t="s">
        <v>30</v>
      </c>
      <c r="D206" s="37">
        <v>0</v>
      </c>
      <c r="E206" s="37">
        <v>0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37">
        <v>0</v>
      </c>
      <c r="L206" s="37">
        <v>0</v>
      </c>
      <c r="M206" s="37">
        <v>0</v>
      </c>
      <c r="N206" s="37">
        <v>0</v>
      </c>
      <c r="O206" s="37">
        <v>0</v>
      </c>
      <c r="P206" s="37">
        <v>0</v>
      </c>
      <c r="Q206" s="37">
        <v>0</v>
      </c>
      <c r="R206" s="30">
        <f t="shared" si="56"/>
        <v>0</v>
      </c>
      <c r="S206" s="31" t="str">
        <f t="shared" si="55"/>
        <v>-</v>
      </c>
      <c r="T206" s="43" t="s">
        <v>31</v>
      </c>
      <c r="U206" s="10"/>
      <c r="V206" s="10"/>
      <c r="W206" s="40"/>
    </row>
    <row r="207" spans="1:23" x14ac:dyDescent="0.25">
      <c r="A207" s="35" t="s">
        <v>394</v>
      </c>
      <c r="B207" s="35" t="s">
        <v>395</v>
      </c>
      <c r="C207" s="35" t="s">
        <v>30</v>
      </c>
      <c r="D207" s="37">
        <v>0</v>
      </c>
      <c r="E207" s="37">
        <v>0</v>
      </c>
      <c r="F207" s="37">
        <v>0</v>
      </c>
      <c r="G207" s="37">
        <v>0</v>
      </c>
      <c r="H207" s="37">
        <v>0</v>
      </c>
      <c r="I207" s="37">
        <v>0</v>
      </c>
      <c r="J207" s="37">
        <v>0</v>
      </c>
      <c r="K207" s="37">
        <v>0</v>
      </c>
      <c r="L207" s="37">
        <v>0</v>
      </c>
      <c r="M207" s="37">
        <v>0</v>
      </c>
      <c r="N207" s="37">
        <v>0</v>
      </c>
      <c r="O207" s="37">
        <v>0</v>
      </c>
      <c r="P207" s="37">
        <v>0</v>
      </c>
      <c r="Q207" s="37">
        <v>0</v>
      </c>
      <c r="R207" s="30">
        <f t="shared" si="56"/>
        <v>0</v>
      </c>
      <c r="S207" s="31" t="str">
        <f t="shared" si="55"/>
        <v>-</v>
      </c>
      <c r="T207" s="43" t="s">
        <v>31</v>
      </c>
      <c r="U207" s="10"/>
      <c r="V207" s="10"/>
      <c r="W207" s="40"/>
    </row>
    <row r="208" spans="1:23" x14ac:dyDescent="0.25">
      <c r="A208" s="35" t="s">
        <v>396</v>
      </c>
      <c r="B208" s="35" t="s">
        <v>158</v>
      </c>
      <c r="C208" s="35" t="s">
        <v>30</v>
      </c>
      <c r="D208" s="37">
        <v>0</v>
      </c>
      <c r="E208" s="37">
        <v>0</v>
      </c>
      <c r="F208" s="37">
        <v>0</v>
      </c>
      <c r="G208" s="37">
        <v>0</v>
      </c>
      <c r="H208" s="37">
        <v>0</v>
      </c>
      <c r="I208" s="37">
        <v>0</v>
      </c>
      <c r="J208" s="37">
        <v>0</v>
      </c>
      <c r="K208" s="37">
        <v>0</v>
      </c>
      <c r="L208" s="37">
        <v>0</v>
      </c>
      <c r="M208" s="37">
        <v>0</v>
      </c>
      <c r="N208" s="37">
        <v>0</v>
      </c>
      <c r="O208" s="37">
        <v>0</v>
      </c>
      <c r="P208" s="37">
        <v>0</v>
      </c>
      <c r="Q208" s="37">
        <v>0</v>
      </c>
      <c r="R208" s="30">
        <f t="shared" si="56"/>
        <v>0</v>
      </c>
      <c r="S208" s="31" t="str">
        <f t="shared" si="55"/>
        <v>-</v>
      </c>
      <c r="T208" s="43" t="s">
        <v>31</v>
      </c>
      <c r="U208" s="10"/>
      <c r="V208" s="10"/>
      <c r="W208" s="40"/>
    </row>
    <row r="209" spans="1:23" ht="31.5" x14ac:dyDescent="0.25">
      <c r="A209" s="35" t="s">
        <v>397</v>
      </c>
      <c r="B209" s="35" t="s">
        <v>398</v>
      </c>
      <c r="C209" s="35" t="s">
        <v>30</v>
      </c>
      <c r="D209" s="37">
        <v>0</v>
      </c>
      <c r="E209" s="37">
        <v>0</v>
      </c>
      <c r="F209" s="37">
        <v>0</v>
      </c>
      <c r="G209" s="37">
        <v>0</v>
      </c>
      <c r="H209" s="37">
        <v>0</v>
      </c>
      <c r="I209" s="37">
        <v>0</v>
      </c>
      <c r="J209" s="37">
        <v>0</v>
      </c>
      <c r="K209" s="37">
        <v>0</v>
      </c>
      <c r="L209" s="37">
        <v>0</v>
      </c>
      <c r="M209" s="37">
        <v>0</v>
      </c>
      <c r="N209" s="37">
        <v>0</v>
      </c>
      <c r="O209" s="37">
        <v>0</v>
      </c>
      <c r="P209" s="37">
        <v>0</v>
      </c>
      <c r="Q209" s="37">
        <v>0</v>
      </c>
      <c r="R209" s="30">
        <f t="shared" si="56"/>
        <v>0</v>
      </c>
      <c r="S209" s="31" t="str">
        <f t="shared" si="55"/>
        <v>-</v>
      </c>
      <c r="T209" s="43" t="s">
        <v>31</v>
      </c>
      <c r="U209" s="10"/>
      <c r="V209" s="10"/>
      <c r="W209" s="40"/>
    </row>
    <row r="210" spans="1:23" x14ac:dyDescent="0.25">
      <c r="A210" s="35" t="s">
        <v>399</v>
      </c>
      <c r="B210" s="35" t="s">
        <v>400</v>
      </c>
      <c r="C210" s="35" t="s">
        <v>30</v>
      </c>
      <c r="D210" s="37">
        <v>0</v>
      </c>
      <c r="E210" s="37">
        <v>0</v>
      </c>
      <c r="F210" s="37">
        <v>0</v>
      </c>
      <c r="G210" s="37">
        <v>0</v>
      </c>
      <c r="H210" s="37">
        <v>0</v>
      </c>
      <c r="I210" s="37">
        <v>0</v>
      </c>
      <c r="J210" s="37">
        <v>0</v>
      </c>
      <c r="K210" s="37">
        <v>0</v>
      </c>
      <c r="L210" s="37">
        <v>0</v>
      </c>
      <c r="M210" s="37">
        <v>0</v>
      </c>
      <c r="N210" s="37">
        <v>0</v>
      </c>
      <c r="O210" s="37">
        <v>0</v>
      </c>
      <c r="P210" s="37">
        <v>0</v>
      </c>
      <c r="Q210" s="37">
        <v>0</v>
      </c>
      <c r="R210" s="30">
        <f t="shared" si="56"/>
        <v>0</v>
      </c>
      <c r="S210" s="31" t="str">
        <f t="shared" si="55"/>
        <v>-</v>
      </c>
      <c r="T210" s="43" t="s">
        <v>31</v>
      </c>
      <c r="U210" s="10"/>
      <c r="V210" s="10"/>
      <c r="W210" s="40"/>
    </row>
    <row r="211" spans="1:23" ht="31.5" x14ac:dyDescent="0.25">
      <c r="A211" s="35" t="s">
        <v>401</v>
      </c>
      <c r="B211" s="35" t="s">
        <v>402</v>
      </c>
      <c r="C211" s="35" t="s">
        <v>30</v>
      </c>
      <c r="D211" s="37">
        <v>0</v>
      </c>
      <c r="E211" s="37">
        <v>0</v>
      </c>
      <c r="F211" s="37">
        <v>0</v>
      </c>
      <c r="G211" s="37">
        <v>0</v>
      </c>
      <c r="H211" s="37">
        <v>0</v>
      </c>
      <c r="I211" s="37">
        <v>0</v>
      </c>
      <c r="J211" s="37">
        <v>0</v>
      </c>
      <c r="K211" s="37">
        <v>0</v>
      </c>
      <c r="L211" s="37">
        <v>0</v>
      </c>
      <c r="M211" s="37">
        <v>0</v>
      </c>
      <c r="N211" s="37">
        <v>0</v>
      </c>
      <c r="O211" s="37">
        <v>0</v>
      </c>
      <c r="P211" s="37">
        <v>0</v>
      </c>
      <c r="Q211" s="37">
        <v>0</v>
      </c>
      <c r="R211" s="30">
        <f t="shared" si="56"/>
        <v>0</v>
      </c>
      <c r="S211" s="31" t="str">
        <f t="shared" si="55"/>
        <v>-</v>
      </c>
      <c r="T211" s="43" t="s">
        <v>31</v>
      </c>
      <c r="U211" s="10"/>
      <c r="V211" s="10"/>
      <c r="W211" s="40"/>
    </row>
    <row r="212" spans="1:23" ht="31.5" x14ac:dyDescent="0.25">
      <c r="A212" s="35" t="s">
        <v>403</v>
      </c>
      <c r="B212" s="35" t="s">
        <v>404</v>
      </c>
      <c r="C212" s="35" t="s">
        <v>30</v>
      </c>
      <c r="D212" s="37">
        <v>0</v>
      </c>
      <c r="E212" s="37">
        <v>0</v>
      </c>
      <c r="F212" s="37">
        <v>0</v>
      </c>
      <c r="G212" s="37">
        <v>0</v>
      </c>
      <c r="H212" s="37">
        <v>0</v>
      </c>
      <c r="I212" s="37">
        <v>0</v>
      </c>
      <c r="J212" s="37">
        <v>0</v>
      </c>
      <c r="K212" s="37">
        <v>0</v>
      </c>
      <c r="L212" s="37">
        <v>0</v>
      </c>
      <c r="M212" s="37">
        <v>0</v>
      </c>
      <c r="N212" s="37">
        <v>0</v>
      </c>
      <c r="O212" s="37">
        <v>0</v>
      </c>
      <c r="P212" s="37">
        <v>0</v>
      </c>
      <c r="Q212" s="37">
        <v>0</v>
      </c>
      <c r="R212" s="30">
        <f t="shared" si="56"/>
        <v>0</v>
      </c>
      <c r="S212" s="31" t="str">
        <f t="shared" si="55"/>
        <v>-</v>
      </c>
      <c r="T212" s="43" t="s">
        <v>31</v>
      </c>
      <c r="U212" s="10"/>
      <c r="V212" s="10"/>
      <c r="W212" s="40"/>
    </row>
    <row r="213" spans="1:23" x14ac:dyDescent="0.25">
      <c r="A213" s="35" t="s">
        <v>405</v>
      </c>
      <c r="B213" s="35" t="s">
        <v>400</v>
      </c>
      <c r="C213" s="35" t="s">
        <v>30</v>
      </c>
      <c r="D213" s="37">
        <v>0</v>
      </c>
      <c r="E213" s="37">
        <v>0</v>
      </c>
      <c r="F213" s="37">
        <v>0</v>
      </c>
      <c r="G213" s="37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37">
        <v>0</v>
      </c>
      <c r="O213" s="37">
        <v>0</v>
      </c>
      <c r="P213" s="37">
        <v>0</v>
      </c>
      <c r="Q213" s="37">
        <v>0</v>
      </c>
      <c r="R213" s="30">
        <f t="shared" si="56"/>
        <v>0</v>
      </c>
      <c r="S213" s="31" t="str">
        <f t="shared" si="55"/>
        <v>-</v>
      </c>
      <c r="T213" s="43" t="s">
        <v>31</v>
      </c>
      <c r="U213" s="10"/>
      <c r="V213" s="10"/>
      <c r="W213" s="40"/>
    </row>
    <row r="214" spans="1:23" ht="31.5" x14ac:dyDescent="0.25">
      <c r="A214" s="35" t="s">
        <v>406</v>
      </c>
      <c r="B214" s="35" t="s">
        <v>402</v>
      </c>
      <c r="C214" s="35" t="s">
        <v>30</v>
      </c>
      <c r="D214" s="37">
        <v>0</v>
      </c>
      <c r="E214" s="37">
        <v>0</v>
      </c>
      <c r="F214" s="37">
        <v>0</v>
      </c>
      <c r="G214" s="37">
        <v>0</v>
      </c>
      <c r="H214" s="37">
        <v>0</v>
      </c>
      <c r="I214" s="37">
        <v>0</v>
      </c>
      <c r="J214" s="37">
        <v>0</v>
      </c>
      <c r="K214" s="37">
        <v>0</v>
      </c>
      <c r="L214" s="37">
        <v>0</v>
      </c>
      <c r="M214" s="37">
        <v>0</v>
      </c>
      <c r="N214" s="37">
        <v>0</v>
      </c>
      <c r="O214" s="37">
        <v>0</v>
      </c>
      <c r="P214" s="37">
        <v>0</v>
      </c>
      <c r="Q214" s="37">
        <v>0</v>
      </c>
      <c r="R214" s="30">
        <f t="shared" si="56"/>
        <v>0</v>
      </c>
      <c r="S214" s="31" t="str">
        <f t="shared" si="55"/>
        <v>-</v>
      </c>
      <c r="T214" s="43" t="s">
        <v>31</v>
      </c>
      <c r="U214" s="10"/>
      <c r="V214" s="10"/>
      <c r="W214" s="40"/>
    </row>
    <row r="215" spans="1:23" ht="31.5" x14ac:dyDescent="0.25">
      <c r="A215" s="35" t="s">
        <v>407</v>
      </c>
      <c r="B215" s="35" t="s">
        <v>404</v>
      </c>
      <c r="C215" s="35" t="s">
        <v>30</v>
      </c>
      <c r="D215" s="37">
        <v>0</v>
      </c>
      <c r="E215" s="37">
        <v>0</v>
      </c>
      <c r="F215" s="37">
        <v>0</v>
      </c>
      <c r="G215" s="37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37">
        <v>0</v>
      </c>
      <c r="O215" s="37">
        <v>0</v>
      </c>
      <c r="P215" s="37">
        <v>0</v>
      </c>
      <c r="Q215" s="37">
        <v>0</v>
      </c>
      <c r="R215" s="30">
        <f t="shared" si="56"/>
        <v>0</v>
      </c>
      <c r="S215" s="31" t="str">
        <f t="shared" si="55"/>
        <v>-</v>
      </c>
      <c r="T215" s="43" t="s">
        <v>31</v>
      </c>
      <c r="U215" s="10"/>
      <c r="V215" s="10"/>
      <c r="W215" s="40"/>
    </row>
    <row r="216" spans="1:23" x14ac:dyDescent="0.25">
      <c r="A216" s="35" t="s">
        <v>408</v>
      </c>
      <c r="B216" s="35" t="s">
        <v>409</v>
      </c>
      <c r="C216" s="35" t="s">
        <v>30</v>
      </c>
      <c r="D216" s="37">
        <v>0</v>
      </c>
      <c r="E216" s="37">
        <v>0</v>
      </c>
      <c r="F216" s="37">
        <v>0</v>
      </c>
      <c r="G216" s="37">
        <v>0</v>
      </c>
      <c r="H216" s="37">
        <v>0</v>
      </c>
      <c r="I216" s="37">
        <v>0</v>
      </c>
      <c r="J216" s="37">
        <v>0</v>
      </c>
      <c r="K216" s="37">
        <v>0</v>
      </c>
      <c r="L216" s="37">
        <v>0</v>
      </c>
      <c r="M216" s="37">
        <v>0</v>
      </c>
      <c r="N216" s="37">
        <v>0</v>
      </c>
      <c r="O216" s="37">
        <v>0</v>
      </c>
      <c r="P216" s="37">
        <v>0</v>
      </c>
      <c r="Q216" s="37">
        <v>0</v>
      </c>
      <c r="R216" s="30">
        <f t="shared" si="56"/>
        <v>0</v>
      </c>
      <c r="S216" s="31" t="str">
        <f t="shared" si="55"/>
        <v>-</v>
      </c>
      <c r="T216" s="43" t="s">
        <v>31</v>
      </c>
      <c r="U216" s="10"/>
      <c r="V216" s="10"/>
      <c r="W216" s="40"/>
    </row>
    <row r="217" spans="1:23" x14ac:dyDescent="0.25">
      <c r="A217" s="35" t="s">
        <v>410</v>
      </c>
      <c r="B217" s="35" t="s">
        <v>411</v>
      </c>
      <c r="C217" s="35" t="s">
        <v>30</v>
      </c>
      <c r="D217" s="37">
        <v>0</v>
      </c>
      <c r="E217" s="37">
        <v>0</v>
      </c>
      <c r="F217" s="37">
        <v>0</v>
      </c>
      <c r="G217" s="37">
        <v>0</v>
      </c>
      <c r="H217" s="37">
        <v>0</v>
      </c>
      <c r="I217" s="37">
        <v>0</v>
      </c>
      <c r="J217" s="37">
        <v>0</v>
      </c>
      <c r="K217" s="37">
        <v>0</v>
      </c>
      <c r="L217" s="37">
        <v>0</v>
      </c>
      <c r="M217" s="37">
        <v>0</v>
      </c>
      <c r="N217" s="37">
        <v>0</v>
      </c>
      <c r="O217" s="37">
        <v>0</v>
      </c>
      <c r="P217" s="37">
        <v>0</v>
      </c>
      <c r="Q217" s="37">
        <v>0</v>
      </c>
      <c r="R217" s="30">
        <f t="shared" si="56"/>
        <v>0</v>
      </c>
      <c r="S217" s="31" t="str">
        <f t="shared" si="55"/>
        <v>-</v>
      </c>
      <c r="T217" s="43" t="s">
        <v>31</v>
      </c>
      <c r="U217" s="10"/>
      <c r="V217" s="10"/>
      <c r="W217" s="40"/>
    </row>
    <row r="218" spans="1:23" x14ac:dyDescent="0.25">
      <c r="A218" s="35" t="s">
        <v>412</v>
      </c>
      <c r="B218" s="35" t="s">
        <v>413</v>
      </c>
      <c r="C218" s="35" t="s">
        <v>30</v>
      </c>
      <c r="D218" s="37">
        <v>0</v>
      </c>
      <c r="E218" s="37">
        <v>0</v>
      </c>
      <c r="F218" s="37">
        <v>0</v>
      </c>
      <c r="G218" s="37">
        <v>0</v>
      </c>
      <c r="H218" s="37">
        <v>0</v>
      </c>
      <c r="I218" s="37">
        <v>0</v>
      </c>
      <c r="J218" s="37">
        <v>0</v>
      </c>
      <c r="K218" s="37">
        <v>0</v>
      </c>
      <c r="L218" s="37">
        <v>0</v>
      </c>
      <c r="M218" s="37">
        <v>0</v>
      </c>
      <c r="N218" s="37">
        <v>0</v>
      </c>
      <c r="O218" s="37">
        <v>0</v>
      </c>
      <c r="P218" s="37">
        <v>0</v>
      </c>
      <c r="Q218" s="37">
        <v>0</v>
      </c>
      <c r="R218" s="30">
        <f t="shared" si="56"/>
        <v>0</v>
      </c>
      <c r="S218" s="31" t="str">
        <f t="shared" ref="S218:S250" si="59">IF(G218="нд","нд",IF((I218+K218+M218)&gt;0,R218/(I218+K218+M218),"-"))</f>
        <v>-</v>
      </c>
      <c r="T218" s="43" t="s">
        <v>31</v>
      </c>
      <c r="U218" s="10"/>
      <c r="V218" s="10"/>
      <c r="W218" s="40"/>
    </row>
    <row r="219" spans="1:23" x14ac:dyDescent="0.25">
      <c r="A219" s="35" t="s">
        <v>414</v>
      </c>
      <c r="B219" s="35" t="s">
        <v>415</v>
      </c>
      <c r="C219" s="35" t="s">
        <v>30</v>
      </c>
      <c r="D219" s="37">
        <v>0</v>
      </c>
      <c r="E219" s="37">
        <v>0</v>
      </c>
      <c r="F219" s="37">
        <v>0</v>
      </c>
      <c r="G219" s="37">
        <v>0</v>
      </c>
      <c r="H219" s="37">
        <v>0</v>
      </c>
      <c r="I219" s="37">
        <v>0</v>
      </c>
      <c r="J219" s="37">
        <v>0</v>
      </c>
      <c r="K219" s="37">
        <v>0</v>
      </c>
      <c r="L219" s="37">
        <v>0</v>
      </c>
      <c r="M219" s="37">
        <v>0</v>
      </c>
      <c r="N219" s="37">
        <v>0</v>
      </c>
      <c r="O219" s="37">
        <v>0</v>
      </c>
      <c r="P219" s="37">
        <v>0</v>
      </c>
      <c r="Q219" s="37">
        <v>0</v>
      </c>
      <c r="R219" s="30">
        <f t="shared" si="56"/>
        <v>0</v>
      </c>
      <c r="S219" s="31" t="str">
        <f t="shared" si="59"/>
        <v>-</v>
      </c>
      <c r="T219" s="43" t="s">
        <v>31</v>
      </c>
      <c r="U219" s="10"/>
      <c r="V219" s="10"/>
      <c r="W219" s="40"/>
    </row>
    <row r="220" spans="1:23" x14ac:dyDescent="0.25">
      <c r="A220" s="35" t="s">
        <v>416</v>
      </c>
      <c r="B220" s="35" t="s">
        <v>417</v>
      </c>
      <c r="C220" s="35" t="s">
        <v>30</v>
      </c>
      <c r="D220" s="37">
        <v>0</v>
      </c>
      <c r="E220" s="37">
        <v>0</v>
      </c>
      <c r="F220" s="37">
        <v>0</v>
      </c>
      <c r="G220" s="37">
        <v>0</v>
      </c>
      <c r="H220" s="37">
        <v>0</v>
      </c>
      <c r="I220" s="37">
        <v>0</v>
      </c>
      <c r="J220" s="37">
        <v>0</v>
      </c>
      <c r="K220" s="37">
        <v>0</v>
      </c>
      <c r="L220" s="37">
        <v>0</v>
      </c>
      <c r="M220" s="37">
        <v>0</v>
      </c>
      <c r="N220" s="37">
        <v>0</v>
      </c>
      <c r="O220" s="37">
        <v>0</v>
      </c>
      <c r="P220" s="37">
        <v>0</v>
      </c>
      <c r="Q220" s="37">
        <v>0</v>
      </c>
      <c r="R220" s="30">
        <f t="shared" si="56"/>
        <v>0</v>
      </c>
      <c r="S220" s="31" t="str">
        <f t="shared" si="59"/>
        <v>-</v>
      </c>
      <c r="T220" s="43" t="s">
        <v>31</v>
      </c>
      <c r="U220" s="10"/>
      <c r="V220" s="10"/>
      <c r="W220" s="40"/>
    </row>
    <row r="221" spans="1:23" x14ac:dyDescent="0.25">
      <c r="A221" s="35" t="s">
        <v>418</v>
      </c>
      <c r="B221" s="35" t="s">
        <v>208</v>
      </c>
      <c r="C221" s="35" t="s">
        <v>30</v>
      </c>
      <c r="D221" s="37">
        <v>0</v>
      </c>
      <c r="E221" s="37">
        <v>0</v>
      </c>
      <c r="F221" s="37">
        <v>0</v>
      </c>
      <c r="G221" s="37">
        <v>0</v>
      </c>
      <c r="H221" s="37">
        <v>0</v>
      </c>
      <c r="I221" s="37">
        <v>0</v>
      </c>
      <c r="J221" s="37">
        <v>0</v>
      </c>
      <c r="K221" s="37">
        <v>0</v>
      </c>
      <c r="L221" s="37">
        <v>0</v>
      </c>
      <c r="M221" s="37">
        <v>0</v>
      </c>
      <c r="N221" s="37">
        <v>0</v>
      </c>
      <c r="O221" s="37">
        <v>0</v>
      </c>
      <c r="P221" s="37">
        <v>0</v>
      </c>
      <c r="Q221" s="37">
        <v>0</v>
      </c>
      <c r="R221" s="30">
        <f t="shared" ref="R221:R250" si="60">IF(G221="нд","нд",(J221+L221+N221)-(I221+K221+M221))</f>
        <v>0</v>
      </c>
      <c r="S221" s="31" t="str">
        <f t="shared" si="59"/>
        <v>-</v>
      </c>
      <c r="T221" s="43" t="s">
        <v>31</v>
      </c>
      <c r="U221" s="10"/>
      <c r="V221" s="10"/>
      <c r="W221" s="40"/>
    </row>
    <row r="222" spans="1:23" x14ac:dyDescent="0.25">
      <c r="A222" s="35" t="s">
        <v>419</v>
      </c>
      <c r="B222" s="35" t="s">
        <v>420</v>
      </c>
      <c r="C222" s="35" t="s">
        <v>30</v>
      </c>
      <c r="D222" s="37">
        <v>0</v>
      </c>
      <c r="E222" s="37">
        <v>0</v>
      </c>
      <c r="F222" s="37">
        <v>0</v>
      </c>
      <c r="G222" s="37">
        <v>0</v>
      </c>
      <c r="H222" s="37">
        <v>0</v>
      </c>
      <c r="I222" s="37">
        <v>0</v>
      </c>
      <c r="J222" s="37">
        <v>0</v>
      </c>
      <c r="K222" s="37">
        <v>0</v>
      </c>
      <c r="L222" s="37">
        <v>0</v>
      </c>
      <c r="M222" s="37">
        <v>0</v>
      </c>
      <c r="N222" s="37">
        <v>0</v>
      </c>
      <c r="O222" s="37">
        <v>0</v>
      </c>
      <c r="P222" s="37">
        <v>0</v>
      </c>
      <c r="Q222" s="37">
        <v>0</v>
      </c>
      <c r="R222" s="30">
        <f t="shared" si="60"/>
        <v>0</v>
      </c>
      <c r="S222" s="31" t="str">
        <f t="shared" si="59"/>
        <v>-</v>
      </c>
      <c r="T222" s="43" t="s">
        <v>31</v>
      </c>
      <c r="U222" s="10"/>
      <c r="V222" s="10"/>
      <c r="W222" s="40"/>
    </row>
    <row r="223" spans="1:23" ht="31.5" x14ac:dyDescent="0.25">
      <c r="A223" s="35" t="s">
        <v>421</v>
      </c>
      <c r="B223" s="35" t="s">
        <v>422</v>
      </c>
      <c r="C223" s="35" t="s">
        <v>30</v>
      </c>
      <c r="D223" s="33">
        <f t="shared" ref="D223:Q223" si="61">D224+D230+D237+D244+D245</f>
        <v>73.600891651036349</v>
      </c>
      <c r="E223" s="33">
        <f t="shared" si="61"/>
        <v>1.6004536600000001</v>
      </c>
      <c r="F223" s="33">
        <f t="shared" si="61"/>
        <v>72.00043799103635</v>
      </c>
      <c r="G223" s="33">
        <f t="shared" si="61"/>
        <v>55.087602082146496</v>
      </c>
      <c r="H223" s="33">
        <f t="shared" si="61"/>
        <v>0</v>
      </c>
      <c r="I223" s="33">
        <f t="shared" si="61"/>
        <v>0</v>
      </c>
      <c r="J223" s="33">
        <f t="shared" si="61"/>
        <v>0</v>
      </c>
      <c r="K223" s="33">
        <f t="shared" si="61"/>
        <v>0</v>
      </c>
      <c r="L223" s="33">
        <f t="shared" si="61"/>
        <v>0</v>
      </c>
      <c r="M223" s="33">
        <f t="shared" si="61"/>
        <v>0</v>
      </c>
      <c r="N223" s="33">
        <f t="shared" si="61"/>
        <v>0</v>
      </c>
      <c r="O223" s="33">
        <f t="shared" si="61"/>
        <v>55.087602082146496</v>
      </c>
      <c r="P223" s="33">
        <f t="shared" si="61"/>
        <v>0</v>
      </c>
      <c r="Q223" s="33">
        <f t="shared" si="61"/>
        <v>72.00043799103635</v>
      </c>
      <c r="R223" s="30">
        <f t="shared" si="60"/>
        <v>0</v>
      </c>
      <c r="S223" s="31" t="str">
        <f t="shared" si="59"/>
        <v>-</v>
      </c>
      <c r="T223" s="43" t="s">
        <v>31</v>
      </c>
      <c r="U223" s="10"/>
      <c r="V223" s="10"/>
      <c r="W223" s="40"/>
    </row>
    <row r="224" spans="1:23" x14ac:dyDescent="0.25">
      <c r="A224" s="35" t="s">
        <v>423</v>
      </c>
      <c r="B224" s="35" t="s">
        <v>424</v>
      </c>
      <c r="C224" s="35" t="s">
        <v>30</v>
      </c>
      <c r="D224" s="33">
        <v>0</v>
      </c>
      <c r="E224" s="33">
        <v>0</v>
      </c>
      <c r="F224" s="33">
        <v>0</v>
      </c>
      <c r="G224" s="33">
        <v>0</v>
      </c>
      <c r="H224" s="33">
        <v>0</v>
      </c>
      <c r="I224" s="33">
        <v>0</v>
      </c>
      <c r="J224" s="33">
        <v>0</v>
      </c>
      <c r="K224" s="33">
        <v>0</v>
      </c>
      <c r="L224" s="33">
        <v>0</v>
      </c>
      <c r="M224" s="33">
        <v>0</v>
      </c>
      <c r="N224" s="33">
        <v>0</v>
      </c>
      <c r="O224" s="33">
        <v>0</v>
      </c>
      <c r="P224" s="33">
        <v>0</v>
      </c>
      <c r="Q224" s="33">
        <v>0</v>
      </c>
      <c r="R224" s="30">
        <f t="shared" si="60"/>
        <v>0</v>
      </c>
      <c r="S224" s="31" t="str">
        <f t="shared" si="59"/>
        <v>-</v>
      </c>
      <c r="T224" s="43" t="s">
        <v>31</v>
      </c>
      <c r="U224" s="10"/>
      <c r="V224" s="10"/>
      <c r="W224" s="40"/>
    </row>
    <row r="225" spans="1:23" x14ac:dyDescent="0.25">
      <c r="A225" s="35" t="s">
        <v>425</v>
      </c>
      <c r="B225" s="35" t="s">
        <v>426</v>
      </c>
      <c r="C225" s="35" t="s">
        <v>30</v>
      </c>
      <c r="D225" s="33">
        <v>0</v>
      </c>
      <c r="E225" s="33">
        <v>0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30">
        <f t="shared" si="60"/>
        <v>0</v>
      </c>
      <c r="S225" s="31" t="str">
        <f t="shared" si="59"/>
        <v>-</v>
      </c>
      <c r="T225" s="43" t="s">
        <v>31</v>
      </c>
      <c r="U225" s="10"/>
      <c r="V225" s="10"/>
      <c r="W225" s="40"/>
    </row>
    <row r="226" spans="1:23" x14ac:dyDescent="0.25">
      <c r="A226" s="35" t="s">
        <v>427</v>
      </c>
      <c r="B226" s="35" t="s">
        <v>428</v>
      </c>
      <c r="C226" s="35" t="s">
        <v>30</v>
      </c>
      <c r="D226" s="33">
        <v>0</v>
      </c>
      <c r="E226" s="33">
        <v>0</v>
      </c>
      <c r="F226" s="33">
        <v>0</v>
      </c>
      <c r="G226" s="33">
        <v>0</v>
      </c>
      <c r="H226" s="33">
        <v>0</v>
      </c>
      <c r="I226" s="33">
        <v>0</v>
      </c>
      <c r="J226" s="33">
        <v>0</v>
      </c>
      <c r="K226" s="33">
        <v>0</v>
      </c>
      <c r="L226" s="33">
        <v>0</v>
      </c>
      <c r="M226" s="33">
        <v>0</v>
      </c>
      <c r="N226" s="33">
        <v>0</v>
      </c>
      <c r="O226" s="33">
        <v>0</v>
      </c>
      <c r="P226" s="33">
        <v>0</v>
      </c>
      <c r="Q226" s="33">
        <v>0</v>
      </c>
      <c r="R226" s="30">
        <f t="shared" si="60"/>
        <v>0</v>
      </c>
      <c r="S226" s="31" t="str">
        <f t="shared" si="59"/>
        <v>-</v>
      </c>
      <c r="T226" s="43" t="s">
        <v>31</v>
      </c>
      <c r="U226" s="10"/>
      <c r="V226" s="10"/>
      <c r="W226" s="40"/>
    </row>
    <row r="227" spans="1:23" x14ac:dyDescent="0.25">
      <c r="A227" s="35" t="s">
        <v>429</v>
      </c>
      <c r="B227" s="35" t="s">
        <v>156</v>
      </c>
      <c r="C227" s="35" t="s">
        <v>30</v>
      </c>
      <c r="D227" s="33">
        <v>0</v>
      </c>
      <c r="E227" s="33">
        <v>0</v>
      </c>
      <c r="F227" s="33">
        <v>0</v>
      </c>
      <c r="G227" s="33">
        <v>0</v>
      </c>
      <c r="H227" s="33">
        <v>0</v>
      </c>
      <c r="I227" s="33">
        <v>0</v>
      </c>
      <c r="J227" s="33">
        <v>0</v>
      </c>
      <c r="K227" s="33">
        <v>0</v>
      </c>
      <c r="L227" s="33">
        <v>0</v>
      </c>
      <c r="M227" s="33">
        <v>0</v>
      </c>
      <c r="N227" s="33">
        <v>0</v>
      </c>
      <c r="O227" s="33">
        <v>0</v>
      </c>
      <c r="P227" s="33">
        <v>0</v>
      </c>
      <c r="Q227" s="33">
        <v>0</v>
      </c>
      <c r="R227" s="30">
        <f t="shared" si="60"/>
        <v>0</v>
      </c>
      <c r="S227" s="31" t="str">
        <f t="shared" si="59"/>
        <v>-</v>
      </c>
      <c r="T227" s="43" t="s">
        <v>31</v>
      </c>
      <c r="U227" s="10"/>
      <c r="V227" s="10"/>
      <c r="W227" s="40"/>
    </row>
    <row r="228" spans="1:23" x14ac:dyDescent="0.25">
      <c r="A228" s="35" t="s">
        <v>430</v>
      </c>
      <c r="B228" s="35" t="s">
        <v>431</v>
      </c>
      <c r="C228" s="35" t="s">
        <v>30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>
        <v>0</v>
      </c>
      <c r="R228" s="30">
        <f t="shared" si="60"/>
        <v>0</v>
      </c>
      <c r="S228" s="31" t="str">
        <f t="shared" si="59"/>
        <v>-</v>
      </c>
      <c r="T228" s="43" t="s">
        <v>31</v>
      </c>
      <c r="U228" s="10"/>
      <c r="V228" s="10"/>
      <c r="W228" s="40"/>
    </row>
    <row r="229" spans="1:23" x14ac:dyDescent="0.25">
      <c r="A229" s="35" t="s">
        <v>432</v>
      </c>
      <c r="B229" s="35" t="s">
        <v>433</v>
      </c>
      <c r="C229" s="35" t="s">
        <v>30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>
        <v>0</v>
      </c>
      <c r="R229" s="30">
        <f t="shared" si="60"/>
        <v>0</v>
      </c>
      <c r="S229" s="31" t="str">
        <f t="shared" si="59"/>
        <v>-</v>
      </c>
      <c r="T229" s="43" t="s">
        <v>31</v>
      </c>
      <c r="U229" s="10"/>
      <c r="V229" s="10"/>
      <c r="W229" s="40"/>
    </row>
    <row r="230" spans="1:23" x14ac:dyDescent="0.25">
      <c r="A230" s="35" t="s">
        <v>434</v>
      </c>
      <c r="B230" s="35" t="s">
        <v>435</v>
      </c>
      <c r="C230" s="35" t="s">
        <v>30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>
        <v>0</v>
      </c>
      <c r="R230" s="30">
        <f t="shared" si="60"/>
        <v>0</v>
      </c>
      <c r="S230" s="31" t="str">
        <f t="shared" si="59"/>
        <v>-</v>
      </c>
      <c r="T230" s="43" t="s">
        <v>31</v>
      </c>
      <c r="U230" s="10"/>
      <c r="V230" s="10"/>
      <c r="W230" s="40"/>
    </row>
    <row r="231" spans="1:23" x14ac:dyDescent="0.25">
      <c r="A231" s="35" t="s">
        <v>436</v>
      </c>
      <c r="B231" s="35" t="s">
        <v>437</v>
      </c>
      <c r="C231" s="35" t="s">
        <v>30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>
        <v>0</v>
      </c>
      <c r="R231" s="30">
        <f t="shared" si="60"/>
        <v>0</v>
      </c>
      <c r="S231" s="31" t="str">
        <f t="shared" si="59"/>
        <v>-</v>
      </c>
      <c r="T231" s="43" t="s">
        <v>31</v>
      </c>
      <c r="U231" s="10"/>
      <c r="V231" s="10"/>
      <c r="W231" s="40"/>
    </row>
    <row r="232" spans="1:23" ht="31.5" x14ac:dyDescent="0.25">
      <c r="A232" s="35" t="s">
        <v>438</v>
      </c>
      <c r="B232" s="35" t="s">
        <v>439</v>
      </c>
      <c r="C232" s="35" t="s">
        <v>30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>
        <v>0</v>
      </c>
      <c r="R232" s="30">
        <f t="shared" si="60"/>
        <v>0</v>
      </c>
      <c r="S232" s="31" t="str">
        <f t="shared" si="59"/>
        <v>-</v>
      </c>
      <c r="T232" s="43" t="s">
        <v>31</v>
      </c>
      <c r="U232" s="10"/>
      <c r="V232" s="10"/>
      <c r="W232" s="40"/>
    </row>
    <row r="233" spans="1:23" x14ac:dyDescent="0.25">
      <c r="A233" s="35" t="s">
        <v>440</v>
      </c>
      <c r="B233" s="35" t="s">
        <v>158</v>
      </c>
      <c r="C233" s="35" t="s">
        <v>30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>
        <v>0</v>
      </c>
      <c r="R233" s="30">
        <f t="shared" si="60"/>
        <v>0</v>
      </c>
      <c r="S233" s="31" t="str">
        <f t="shared" si="59"/>
        <v>-</v>
      </c>
      <c r="T233" s="43" t="s">
        <v>31</v>
      </c>
      <c r="U233" s="10"/>
      <c r="V233" s="10"/>
      <c r="W233" s="40"/>
    </row>
    <row r="234" spans="1:23" ht="31.5" x14ac:dyDescent="0.25">
      <c r="A234" s="35" t="s">
        <v>441</v>
      </c>
      <c r="B234" s="35" t="s">
        <v>442</v>
      </c>
      <c r="C234" s="35" t="s">
        <v>30</v>
      </c>
      <c r="D234" s="33">
        <v>0</v>
      </c>
      <c r="E234" s="33">
        <v>0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3">
        <v>0</v>
      </c>
      <c r="R234" s="30">
        <f t="shared" si="60"/>
        <v>0</v>
      </c>
      <c r="S234" s="31" t="str">
        <f t="shared" si="59"/>
        <v>-</v>
      </c>
      <c r="T234" s="43" t="s">
        <v>31</v>
      </c>
      <c r="U234" s="10"/>
      <c r="V234" s="10"/>
      <c r="W234" s="40"/>
    </row>
    <row r="235" spans="1:23" x14ac:dyDescent="0.25">
      <c r="A235" s="35" t="s">
        <v>443</v>
      </c>
      <c r="B235" s="35" t="s">
        <v>444</v>
      </c>
      <c r="C235" s="35" t="s">
        <v>30</v>
      </c>
      <c r="D235" s="33">
        <v>0</v>
      </c>
      <c r="E235" s="33">
        <v>0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  <c r="K235" s="33">
        <v>0</v>
      </c>
      <c r="L235" s="33">
        <v>0</v>
      </c>
      <c r="M235" s="33">
        <v>0</v>
      </c>
      <c r="N235" s="33">
        <v>0</v>
      </c>
      <c r="O235" s="33">
        <v>0</v>
      </c>
      <c r="P235" s="33">
        <v>0</v>
      </c>
      <c r="Q235" s="33">
        <v>0</v>
      </c>
      <c r="R235" s="30">
        <f t="shared" si="60"/>
        <v>0</v>
      </c>
      <c r="S235" s="31" t="str">
        <f t="shared" si="59"/>
        <v>-</v>
      </c>
      <c r="T235" s="43" t="s">
        <v>31</v>
      </c>
      <c r="U235" s="10"/>
      <c r="V235" s="10"/>
      <c r="W235" s="40"/>
    </row>
    <row r="236" spans="1:23" x14ac:dyDescent="0.25">
      <c r="A236" s="35" t="s">
        <v>445</v>
      </c>
      <c r="B236" s="35" t="s">
        <v>446</v>
      </c>
      <c r="C236" s="35" t="s">
        <v>30</v>
      </c>
      <c r="D236" s="33">
        <v>0</v>
      </c>
      <c r="E236" s="33">
        <v>0</v>
      </c>
      <c r="F236" s="33">
        <v>0</v>
      </c>
      <c r="G236" s="33">
        <v>0</v>
      </c>
      <c r="H236" s="33">
        <v>0</v>
      </c>
      <c r="I236" s="33">
        <v>0</v>
      </c>
      <c r="J236" s="33">
        <v>0</v>
      </c>
      <c r="K236" s="33">
        <v>0</v>
      </c>
      <c r="L236" s="33">
        <v>0</v>
      </c>
      <c r="M236" s="33">
        <v>0</v>
      </c>
      <c r="N236" s="33">
        <v>0</v>
      </c>
      <c r="O236" s="33">
        <v>0</v>
      </c>
      <c r="P236" s="33">
        <v>0</v>
      </c>
      <c r="Q236" s="33">
        <v>0</v>
      </c>
      <c r="R236" s="30">
        <f t="shared" si="60"/>
        <v>0</v>
      </c>
      <c r="S236" s="31" t="str">
        <f t="shared" si="59"/>
        <v>-</v>
      </c>
      <c r="T236" s="43" t="s">
        <v>31</v>
      </c>
      <c r="U236" s="10"/>
      <c r="V236" s="10"/>
      <c r="W236" s="40"/>
    </row>
    <row r="237" spans="1:23" x14ac:dyDescent="0.25">
      <c r="A237" s="35" t="s">
        <v>447</v>
      </c>
      <c r="B237" s="35" t="s">
        <v>448</v>
      </c>
      <c r="C237" s="35" t="s">
        <v>30</v>
      </c>
      <c r="D237" s="33">
        <v>0</v>
      </c>
      <c r="E237" s="33">
        <v>0</v>
      </c>
      <c r="F237" s="33">
        <v>0</v>
      </c>
      <c r="G237" s="33">
        <v>0</v>
      </c>
      <c r="H237" s="33">
        <v>0</v>
      </c>
      <c r="I237" s="33">
        <v>0</v>
      </c>
      <c r="J237" s="33">
        <v>0</v>
      </c>
      <c r="K237" s="33">
        <v>0</v>
      </c>
      <c r="L237" s="33">
        <v>0</v>
      </c>
      <c r="M237" s="33">
        <v>0</v>
      </c>
      <c r="N237" s="33">
        <v>0</v>
      </c>
      <c r="O237" s="33">
        <v>0</v>
      </c>
      <c r="P237" s="33">
        <v>0</v>
      </c>
      <c r="Q237" s="33">
        <v>0</v>
      </c>
      <c r="R237" s="30">
        <f t="shared" si="60"/>
        <v>0</v>
      </c>
      <c r="S237" s="31" t="str">
        <f t="shared" si="59"/>
        <v>-</v>
      </c>
      <c r="T237" s="43" t="s">
        <v>31</v>
      </c>
      <c r="U237" s="10"/>
      <c r="V237" s="10"/>
      <c r="W237" s="40"/>
    </row>
    <row r="238" spans="1:23" x14ac:dyDescent="0.25">
      <c r="A238" s="35" t="s">
        <v>449</v>
      </c>
      <c r="B238" s="35" t="s">
        <v>450</v>
      </c>
      <c r="C238" s="35" t="s">
        <v>30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>
        <v>0</v>
      </c>
      <c r="R238" s="30">
        <f t="shared" si="60"/>
        <v>0</v>
      </c>
      <c r="S238" s="31" t="str">
        <f t="shared" si="59"/>
        <v>-</v>
      </c>
      <c r="T238" s="43" t="s">
        <v>31</v>
      </c>
      <c r="U238" s="10"/>
      <c r="V238" s="10"/>
      <c r="W238" s="40"/>
    </row>
    <row r="239" spans="1:23" x14ac:dyDescent="0.25">
      <c r="A239" s="35" t="s">
        <v>451</v>
      </c>
      <c r="B239" s="35" t="s">
        <v>452</v>
      </c>
      <c r="C239" s="35" t="s">
        <v>30</v>
      </c>
      <c r="D239" s="33">
        <v>0</v>
      </c>
      <c r="E239" s="33">
        <v>0</v>
      </c>
      <c r="F239" s="33">
        <v>0</v>
      </c>
      <c r="G239" s="33">
        <v>0</v>
      </c>
      <c r="H239" s="33">
        <v>0</v>
      </c>
      <c r="I239" s="33">
        <v>0</v>
      </c>
      <c r="J239" s="33">
        <v>0</v>
      </c>
      <c r="K239" s="33">
        <v>0</v>
      </c>
      <c r="L239" s="33">
        <v>0</v>
      </c>
      <c r="M239" s="33">
        <v>0</v>
      </c>
      <c r="N239" s="33">
        <v>0</v>
      </c>
      <c r="O239" s="33">
        <v>0</v>
      </c>
      <c r="P239" s="33">
        <v>0</v>
      </c>
      <c r="Q239" s="33">
        <v>0</v>
      </c>
      <c r="R239" s="30">
        <f t="shared" si="60"/>
        <v>0</v>
      </c>
      <c r="S239" s="31" t="str">
        <f t="shared" si="59"/>
        <v>-</v>
      </c>
      <c r="T239" s="43" t="s">
        <v>31</v>
      </c>
      <c r="U239" s="10"/>
      <c r="V239" s="10"/>
      <c r="W239" s="40"/>
    </row>
    <row r="240" spans="1:23" x14ac:dyDescent="0.25">
      <c r="A240" s="35" t="s">
        <v>453</v>
      </c>
      <c r="B240" s="35" t="s">
        <v>454</v>
      </c>
      <c r="C240" s="35" t="s">
        <v>30</v>
      </c>
      <c r="D240" s="33">
        <v>0</v>
      </c>
      <c r="E240" s="33">
        <v>0</v>
      </c>
      <c r="F240" s="33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  <c r="Q240" s="33">
        <v>0</v>
      </c>
      <c r="R240" s="30">
        <f t="shared" si="60"/>
        <v>0</v>
      </c>
      <c r="S240" s="31" t="str">
        <f t="shared" si="59"/>
        <v>-</v>
      </c>
      <c r="T240" s="43" t="s">
        <v>31</v>
      </c>
      <c r="U240" s="10"/>
      <c r="V240" s="10"/>
      <c r="W240" s="40"/>
    </row>
    <row r="241" spans="1:23" x14ac:dyDescent="0.25">
      <c r="A241" s="35" t="s">
        <v>455</v>
      </c>
      <c r="B241" s="35" t="s">
        <v>456</v>
      </c>
      <c r="C241" s="35" t="s">
        <v>30</v>
      </c>
      <c r="D241" s="33">
        <v>0</v>
      </c>
      <c r="E241" s="33">
        <v>0</v>
      </c>
      <c r="F241" s="33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>
        <v>0</v>
      </c>
      <c r="R241" s="30">
        <f t="shared" si="60"/>
        <v>0</v>
      </c>
      <c r="S241" s="31" t="str">
        <f t="shared" si="59"/>
        <v>-</v>
      </c>
      <c r="T241" s="43" t="s">
        <v>31</v>
      </c>
      <c r="U241" s="10"/>
      <c r="V241" s="10"/>
      <c r="W241" s="40"/>
    </row>
    <row r="242" spans="1:23" ht="31.5" x14ac:dyDescent="0.25">
      <c r="A242" s="35" t="s">
        <v>457</v>
      </c>
      <c r="B242" s="35" t="s">
        <v>458</v>
      </c>
      <c r="C242" s="35" t="s">
        <v>30</v>
      </c>
      <c r="D242" s="33">
        <v>0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33">
        <v>0</v>
      </c>
      <c r="P242" s="33">
        <v>0</v>
      </c>
      <c r="Q242" s="33">
        <v>0</v>
      </c>
      <c r="R242" s="30">
        <f t="shared" si="60"/>
        <v>0</v>
      </c>
      <c r="S242" s="31" t="str">
        <f t="shared" si="59"/>
        <v>-</v>
      </c>
      <c r="T242" s="43" t="s">
        <v>31</v>
      </c>
      <c r="U242" s="10"/>
      <c r="V242" s="10"/>
      <c r="W242" s="40"/>
    </row>
    <row r="243" spans="1:23" x14ac:dyDescent="0.25">
      <c r="A243" s="35" t="s">
        <v>459</v>
      </c>
      <c r="B243" s="35" t="s">
        <v>460</v>
      </c>
      <c r="C243" s="35" t="s">
        <v>30</v>
      </c>
      <c r="D243" s="33">
        <v>0</v>
      </c>
      <c r="E243" s="33">
        <v>0</v>
      </c>
      <c r="F243" s="33">
        <v>0</v>
      </c>
      <c r="G243" s="33">
        <v>0</v>
      </c>
      <c r="H243" s="33">
        <v>0</v>
      </c>
      <c r="I243" s="33">
        <v>0</v>
      </c>
      <c r="J243" s="33">
        <v>0</v>
      </c>
      <c r="K243" s="33">
        <v>0</v>
      </c>
      <c r="L243" s="33">
        <v>0</v>
      </c>
      <c r="M243" s="33">
        <v>0</v>
      </c>
      <c r="N243" s="33">
        <v>0</v>
      </c>
      <c r="O243" s="33">
        <v>0</v>
      </c>
      <c r="P243" s="33">
        <v>0</v>
      </c>
      <c r="Q243" s="33">
        <v>0</v>
      </c>
      <c r="R243" s="30">
        <f t="shared" si="60"/>
        <v>0</v>
      </c>
      <c r="S243" s="31" t="str">
        <f t="shared" si="59"/>
        <v>-</v>
      </c>
      <c r="T243" s="43" t="s">
        <v>31</v>
      </c>
      <c r="U243" s="10"/>
      <c r="V243" s="10"/>
      <c r="W243" s="40"/>
    </row>
    <row r="244" spans="1:23" x14ac:dyDescent="0.25">
      <c r="A244" s="35" t="s">
        <v>461</v>
      </c>
      <c r="B244" s="35" t="s">
        <v>208</v>
      </c>
      <c r="C244" s="35" t="s">
        <v>30</v>
      </c>
      <c r="D244" s="33">
        <v>0</v>
      </c>
      <c r="E244" s="33">
        <v>0</v>
      </c>
      <c r="F244" s="33">
        <v>0</v>
      </c>
      <c r="G244" s="33">
        <v>0</v>
      </c>
      <c r="H244" s="33">
        <v>0</v>
      </c>
      <c r="I244" s="33">
        <v>0</v>
      </c>
      <c r="J244" s="33">
        <v>0</v>
      </c>
      <c r="K244" s="33">
        <v>0</v>
      </c>
      <c r="L244" s="33">
        <v>0</v>
      </c>
      <c r="M244" s="33">
        <v>0</v>
      </c>
      <c r="N244" s="33">
        <v>0</v>
      </c>
      <c r="O244" s="33">
        <v>0</v>
      </c>
      <c r="P244" s="33">
        <v>0</v>
      </c>
      <c r="Q244" s="33">
        <v>0</v>
      </c>
      <c r="R244" s="30">
        <f t="shared" si="60"/>
        <v>0</v>
      </c>
      <c r="S244" s="31" t="str">
        <f t="shared" si="59"/>
        <v>-</v>
      </c>
      <c r="T244" s="43" t="s">
        <v>31</v>
      </c>
      <c r="U244" s="10"/>
      <c r="V244" s="10"/>
      <c r="W244" s="40"/>
    </row>
    <row r="245" spans="1:23" x14ac:dyDescent="0.25">
      <c r="A245" s="35" t="s">
        <v>462</v>
      </c>
      <c r="B245" s="35" t="s">
        <v>210</v>
      </c>
      <c r="C245" s="35" t="s">
        <v>30</v>
      </c>
      <c r="D245" s="33">
        <f>SUM(D246:D249)</f>
        <v>73.600891651036349</v>
      </c>
      <c r="E245" s="33">
        <f t="shared" ref="E245:Q245" si="62">SUM(E246:E249)</f>
        <v>1.6004536600000001</v>
      </c>
      <c r="F245" s="33">
        <f t="shared" si="62"/>
        <v>72.00043799103635</v>
      </c>
      <c r="G245" s="33">
        <f t="shared" si="62"/>
        <v>55.087602082146496</v>
      </c>
      <c r="H245" s="33">
        <f t="shared" si="62"/>
        <v>0</v>
      </c>
      <c r="I245" s="33">
        <f t="shared" si="62"/>
        <v>0</v>
      </c>
      <c r="J245" s="33">
        <f t="shared" si="62"/>
        <v>0</v>
      </c>
      <c r="K245" s="33">
        <f t="shared" si="62"/>
        <v>0</v>
      </c>
      <c r="L245" s="33">
        <f t="shared" si="62"/>
        <v>0</v>
      </c>
      <c r="M245" s="33">
        <f t="shared" si="62"/>
        <v>0</v>
      </c>
      <c r="N245" s="33">
        <f t="shared" si="62"/>
        <v>0</v>
      </c>
      <c r="O245" s="33">
        <f t="shared" si="62"/>
        <v>55.087602082146496</v>
      </c>
      <c r="P245" s="33">
        <f t="shared" si="62"/>
        <v>0</v>
      </c>
      <c r="Q245" s="33">
        <f t="shared" si="62"/>
        <v>72.00043799103635</v>
      </c>
      <c r="R245" s="30">
        <f t="shared" si="60"/>
        <v>0</v>
      </c>
      <c r="S245" s="31" t="str">
        <f t="shared" si="59"/>
        <v>-</v>
      </c>
      <c r="T245" s="43" t="s">
        <v>31</v>
      </c>
      <c r="U245" s="10"/>
      <c r="V245" s="10"/>
      <c r="W245" s="40"/>
    </row>
    <row r="246" spans="1:23" ht="47.25" x14ac:dyDescent="0.25">
      <c r="A246" s="35" t="s">
        <v>462</v>
      </c>
      <c r="B246" s="35" t="s">
        <v>463</v>
      </c>
      <c r="C246" s="35" t="s">
        <v>464</v>
      </c>
      <c r="D246" s="36">
        <v>64.465497017098599</v>
      </c>
      <c r="E246" s="36">
        <v>0</v>
      </c>
      <c r="F246" s="37">
        <v>64.465497017098599</v>
      </c>
      <c r="G246" s="38">
        <v>50.747008072349523</v>
      </c>
      <c r="H246" s="37">
        <f>J246+L246+N246+P246</f>
        <v>0</v>
      </c>
      <c r="I246" s="37">
        <v>0</v>
      </c>
      <c r="J246" s="37">
        <v>0</v>
      </c>
      <c r="K246" s="37">
        <v>0</v>
      </c>
      <c r="L246" s="37">
        <v>0</v>
      </c>
      <c r="M246" s="37">
        <v>0</v>
      </c>
      <c r="N246" s="37">
        <v>0</v>
      </c>
      <c r="O246" s="37">
        <v>50.747008072349523</v>
      </c>
      <c r="P246" s="37">
        <v>0</v>
      </c>
      <c r="Q246" s="38">
        <f>F246-H246</f>
        <v>64.465497017098599</v>
      </c>
      <c r="R246" s="30">
        <f t="shared" si="60"/>
        <v>0</v>
      </c>
      <c r="S246" s="31" t="str">
        <f t="shared" si="59"/>
        <v>-</v>
      </c>
      <c r="T246" s="43" t="s">
        <v>31</v>
      </c>
      <c r="U246" s="10" t="s">
        <v>464</v>
      </c>
      <c r="V246" s="10" t="b">
        <f>U246=C246</f>
        <v>1</v>
      </c>
      <c r="W246" s="40"/>
    </row>
    <row r="247" spans="1:23" ht="47.25" x14ac:dyDescent="0.25">
      <c r="A247" s="35" t="s">
        <v>462</v>
      </c>
      <c r="B247" s="35" t="s">
        <v>465</v>
      </c>
      <c r="C247" s="35" t="s">
        <v>466</v>
      </c>
      <c r="D247" s="36">
        <v>1.31841490233758</v>
      </c>
      <c r="E247" s="36">
        <v>0</v>
      </c>
      <c r="F247" s="37">
        <v>1.31841490233758</v>
      </c>
      <c r="G247" s="38">
        <v>1.035751509041448</v>
      </c>
      <c r="H247" s="37">
        <f t="shared" ref="H247:H249" si="63">J247+L247+N247+P247</f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  <c r="O247" s="37">
        <v>1.035751509041448</v>
      </c>
      <c r="P247" s="37">
        <v>0</v>
      </c>
      <c r="Q247" s="38">
        <f t="shared" ref="Q247:Q249" si="64">F247-H247</f>
        <v>1.31841490233758</v>
      </c>
      <c r="R247" s="30">
        <f t="shared" si="60"/>
        <v>0</v>
      </c>
      <c r="S247" s="31" t="str">
        <f t="shared" si="59"/>
        <v>-</v>
      </c>
      <c r="T247" s="43" t="s">
        <v>31</v>
      </c>
      <c r="U247" s="10" t="s">
        <v>466</v>
      </c>
      <c r="V247" s="10" t="b">
        <f t="shared" ref="V247:V249" si="65">U247=C247</f>
        <v>1</v>
      </c>
      <c r="W247" s="40"/>
    </row>
    <row r="248" spans="1:23" ht="71.25" customHeight="1" x14ac:dyDescent="0.25">
      <c r="A248" s="35" t="s">
        <v>462</v>
      </c>
      <c r="B248" s="35" t="s">
        <v>467</v>
      </c>
      <c r="C248" s="35" t="s">
        <v>468</v>
      </c>
      <c r="D248" s="36">
        <v>6.2165260716001702</v>
      </c>
      <c r="E248" s="36">
        <v>0</v>
      </c>
      <c r="F248" s="37">
        <v>6.2165260716001702</v>
      </c>
      <c r="G248" s="38">
        <v>3.3048425007555262</v>
      </c>
      <c r="H248" s="37">
        <f t="shared" si="63"/>
        <v>0</v>
      </c>
      <c r="I248" s="37">
        <v>0</v>
      </c>
      <c r="J248" s="37">
        <v>0</v>
      </c>
      <c r="K248" s="37">
        <v>0</v>
      </c>
      <c r="L248" s="37">
        <v>0</v>
      </c>
      <c r="M248" s="37">
        <v>0</v>
      </c>
      <c r="N248" s="37">
        <v>0</v>
      </c>
      <c r="O248" s="37">
        <v>3.3048425007555262</v>
      </c>
      <c r="P248" s="37">
        <v>0</v>
      </c>
      <c r="Q248" s="38">
        <f t="shared" si="64"/>
        <v>6.2165260716001702</v>
      </c>
      <c r="R248" s="30">
        <f t="shared" si="60"/>
        <v>0</v>
      </c>
      <c r="S248" s="31" t="str">
        <f t="shared" si="59"/>
        <v>-</v>
      </c>
      <c r="T248" s="43" t="s">
        <v>31</v>
      </c>
      <c r="U248" s="10" t="s">
        <v>468</v>
      </c>
      <c r="V248" s="10" t="b">
        <f t="shared" si="65"/>
        <v>1</v>
      </c>
      <c r="W248" s="40"/>
    </row>
    <row r="249" spans="1:23" ht="71.25" customHeight="1" x14ac:dyDescent="0.25">
      <c r="A249" s="35" t="s">
        <v>462</v>
      </c>
      <c r="B249" s="35" t="s">
        <v>469</v>
      </c>
      <c r="C249" s="35" t="s">
        <v>470</v>
      </c>
      <c r="D249" s="36">
        <v>1.6004536600000001</v>
      </c>
      <c r="E249" s="36">
        <v>1.6004536600000001</v>
      </c>
      <c r="F249" s="37">
        <v>0</v>
      </c>
      <c r="G249" s="38">
        <v>0</v>
      </c>
      <c r="H249" s="37">
        <f t="shared" si="63"/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37">
        <v>0</v>
      </c>
      <c r="O249" s="37">
        <v>0</v>
      </c>
      <c r="P249" s="37">
        <v>0</v>
      </c>
      <c r="Q249" s="38">
        <f t="shared" si="64"/>
        <v>0</v>
      </c>
      <c r="R249" s="30">
        <f t="shared" si="60"/>
        <v>0</v>
      </c>
      <c r="S249" s="31" t="str">
        <f t="shared" si="59"/>
        <v>-</v>
      </c>
      <c r="T249" s="43" t="s">
        <v>31</v>
      </c>
      <c r="U249" s="10" t="s">
        <v>470</v>
      </c>
      <c r="V249" s="10" t="b">
        <f t="shared" si="65"/>
        <v>1</v>
      </c>
      <c r="W249" s="40"/>
    </row>
    <row r="250" spans="1:23" ht="21" customHeight="1" x14ac:dyDescent="0.25">
      <c r="A250" s="35" t="s">
        <v>471</v>
      </c>
      <c r="B250" s="35" t="s">
        <v>472</v>
      </c>
      <c r="C250" s="35" t="s">
        <v>30</v>
      </c>
      <c r="D250" s="37">
        <v>0</v>
      </c>
      <c r="E250" s="37">
        <v>0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  <c r="O250" s="37">
        <v>0</v>
      </c>
      <c r="P250" s="37">
        <v>0</v>
      </c>
      <c r="Q250" s="37">
        <v>0</v>
      </c>
      <c r="R250" s="30">
        <f t="shared" si="60"/>
        <v>0</v>
      </c>
      <c r="S250" s="31" t="str">
        <f t="shared" si="59"/>
        <v>-</v>
      </c>
      <c r="T250" s="43" t="s">
        <v>31</v>
      </c>
      <c r="U250" s="10"/>
      <c r="V250" s="10"/>
      <c r="W250" s="40"/>
    </row>
    <row r="251" spans="1:23" x14ac:dyDescent="0.25">
      <c r="A251" s="78" t="s">
        <v>473</v>
      </c>
      <c r="B251" s="78"/>
      <c r="C251" s="44"/>
      <c r="D251" s="45"/>
      <c r="E251" s="45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46"/>
      <c r="S251" s="47"/>
      <c r="T251" s="48"/>
      <c r="U251" s="10"/>
      <c r="V251" s="10"/>
    </row>
    <row r="252" spans="1:23" x14ac:dyDescent="0.25">
      <c r="A252" s="49"/>
      <c r="B252" s="50" t="s">
        <v>474</v>
      </c>
      <c r="C252" s="50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48"/>
      <c r="U252" s="10"/>
      <c r="V252" s="10"/>
    </row>
    <row r="253" spans="1:23" x14ac:dyDescent="0.25">
      <c r="A253" s="49">
        <v>1</v>
      </c>
      <c r="B253" s="51" t="s">
        <v>475</v>
      </c>
      <c r="C253" s="51"/>
      <c r="D253" s="51"/>
      <c r="E253" s="51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48"/>
      <c r="U253" s="10"/>
      <c r="V253" s="10"/>
    </row>
    <row r="254" spans="1:23" x14ac:dyDescent="0.25">
      <c r="A254" s="49">
        <v>2</v>
      </c>
      <c r="B254" s="51" t="s">
        <v>476</v>
      </c>
      <c r="C254" s="51"/>
      <c r="D254" s="51"/>
      <c r="E254" s="51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48"/>
      <c r="U254" s="10"/>
      <c r="V254" s="10"/>
    </row>
    <row r="255" spans="1:23" x14ac:dyDescent="0.25">
      <c r="A255" s="49" t="s">
        <v>477</v>
      </c>
      <c r="B255" s="50"/>
      <c r="C255" s="50"/>
      <c r="D255" s="50"/>
      <c r="E255" s="50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52"/>
      <c r="S255" s="46"/>
      <c r="T255" s="48"/>
      <c r="U255" s="10"/>
      <c r="V255" s="10"/>
    </row>
    <row r="256" spans="1:23" x14ac:dyDescent="0.25">
      <c r="A256" s="53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5"/>
      <c r="S256" s="54"/>
      <c r="T256" s="54"/>
      <c r="U256" s="10"/>
      <c r="V256" s="10"/>
    </row>
    <row r="257" spans="1:22" x14ac:dyDescent="0.25">
      <c r="A257" s="53"/>
      <c r="B257" s="56" t="s">
        <v>478</v>
      </c>
      <c r="C257" s="56"/>
      <c r="D257" s="56"/>
      <c r="E257" s="56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5"/>
      <c r="S257" s="54"/>
      <c r="T257" s="54"/>
      <c r="U257" s="10"/>
      <c r="V257" s="10"/>
    </row>
    <row r="258" spans="1:22" x14ac:dyDescent="0.25">
      <c r="A258" s="53"/>
      <c r="B258" s="79" t="s">
        <v>479</v>
      </c>
      <c r="C258" s="79"/>
      <c r="D258" s="79"/>
      <c r="E258" s="79"/>
      <c r="F258" s="79"/>
      <c r="G258" s="79"/>
      <c r="H258" s="79"/>
      <c r="I258" s="79"/>
      <c r="J258" s="54"/>
      <c r="K258" s="54"/>
      <c r="L258" s="54"/>
      <c r="M258" s="54"/>
      <c r="N258" s="54"/>
      <c r="O258" s="54"/>
      <c r="P258" s="54"/>
      <c r="Q258" s="54"/>
      <c r="R258" s="55"/>
      <c r="S258" s="54"/>
      <c r="T258" s="54"/>
      <c r="U258" s="10"/>
      <c r="V258" s="10"/>
    </row>
    <row r="259" spans="1:22" x14ac:dyDescent="0.25">
      <c r="A259" s="53"/>
      <c r="B259" s="8" t="s">
        <v>480</v>
      </c>
      <c r="L259" s="54"/>
      <c r="M259" s="54"/>
      <c r="N259" s="54"/>
      <c r="O259" s="54"/>
      <c r="P259" s="54"/>
      <c r="Q259" s="54"/>
      <c r="R259" s="55"/>
      <c r="S259" s="54"/>
      <c r="T259" s="54"/>
      <c r="U259" s="10"/>
      <c r="V259" s="10"/>
    </row>
    <row r="260" spans="1:22" x14ac:dyDescent="0.25">
      <c r="A260" s="53"/>
      <c r="L260" s="54"/>
      <c r="M260" s="54"/>
      <c r="N260" s="54"/>
      <c r="O260" s="54"/>
      <c r="P260" s="54"/>
      <c r="Q260" s="54"/>
      <c r="R260" s="55"/>
      <c r="S260" s="54"/>
      <c r="T260" s="54"/>
      <c r="U260" s="10"/>
      <c r="V260" s="10"/>
    </row>
    <row r="261" spans="1:22" x14ac:dyDescent="0.25">
      <c r="A261" s="53"/>
      <c r="B261" s="80" t="s">
        <v>481</v>
      </c>
      <c r="C261" s="80"/>
      <c r="D261" s="80"/>
      <c r="E261" s="80"/>
      <c r="F261" s="80"/>
      <c r="G261" s="80"/>
      <c r="H261" s="80"/>
      <c r="I261" s="80"/>
      <c r="J261" s="80"/>
      <c r="K261" s="80"/>
      <c r="L261" s="54"/>
      <c r="M261" s="54"/>
      <c r="N261" s="54"/>
      <c r="O261" s="54"/>
      <c r="P261" s="54"/>
      <c r="Q261" s="54"/>
      <c r="R261" s="55"/>
      <c r="S261" s="54"/>
      <c r="T261" s="54"/>
      <c r="U261" s="10"/>
      <c r="V261" s="10"/>
    </row>
    <row r="262" spans="1:22" x14ac:dyDescent="0.25">
      <c r="A262" s="53"/>
      <c r="B262" s="57"/>
      <c r="C262" s="57"/>
      <c r="D262" s="57"/>
      <c r="E262" s="57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5"/>
      <c r="S262" s="54"/>
      <c r="T262" s="54"/>
      <c r="U262" s="10"/>
      <c r="V262" s="10"/>
    </row>
    <row r="263" spans="1:22" x14ac:dyDescent="0.25">
      <c r="A263" s="53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5"/>
      <c r="S263" s="54"/>
      <c r="T263" s="54"/>
      <c r="U263" s="10"/>
      <c r="V263" s="10"/>
    </row>
    <row r="264" spans="1:22" x14ac:dyDescent="0.25">
      <c r="A264" s="58"/>
      <c r="U264" s="10"/>
      <c r="V264" s="10"/>
    </row>
    <row r="265" spans="1:22" x14ac:dyDescent="0.25">
      <c r="A265" s="60"/>
      <c r="F265" s="61"/>
      <c r="J265" s="12"/>
      <c r="K265" s="12"/>
      <c r="L265" s="12"/>
    </row>
    <row r="266" spans="1:22" ht="21" customHeight="1" x14ac:dyDescent="0.3">
      <c r="B266" s="62"/>
      <c r="C266" s="62"/>
      <c r="D266" s="62"/>
      <c r="E266" s="62"/>
      <c r="G266" s="63"/>
      <c r="J266" s="64"/>
      <c r="L266" s="64"/>
      <c r="M266" s="64"/>
      <c r="N266" s="64"/>
      <c r="P266" s="12"/>
      <c r="Q266" s="12"/>
      <c r="S266" s="12"/>
      <c r="T266" s="12"/>
    </row>
  </sheetData>
  <mergeCells count="28">
    <mergeCell ref="A251:B251"/>
    <mergeCell ref="B258:I258"/>
    <mergeCell ref="B261:K261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12:T12"/>
    <mergeCell ref="A4:T4"/>
    <mergeCell ref="A5:T5"/>
    <mergeCell ref="A7:T7"/>
    <mergeCell ref="A8:T8"/>
    <mergeCell ref="A10:T10"/>
  </mergeCells>
  <pageMargins left="0.70866141732283472" right="0" top="0.39370078740157483" bottom="0" header="0.31496062992125984" footer="0.31496062992125984"/>
  <pageSetup paperSize="9" scale="27" fitToHeight="0" orientation="landscape" r:id="rId1"/>
  <headerFooter alignWithMargins="0"/>
  <rowBreaks count="35" manualBreakCount="35">
    <brk id="191" max="22" man="1"/>
    <brk id="223" max="22" man="1"/>
    <brk id="234" max="22" man="1"/>
    <brk id="262" max="22" man="1"/>
    <brk id="272" max="22" man="1"/>
    <brk id="314" max="22" man="1"/>
    <brk id="327" max="22" man="1"/>
    <brk id="355" max="22" man="1"/>
    <brk id="367" max="22" man="1"/>
    <brk id="422" max="22" man="1"/>
    <brk id="453" max="22" man="1"/>
    <brk id="467" max="22" man="1"/>
    <brk id="470" max="22" man="1"/>
    <brk id="498" max="22" man="1"/>
    <brk id="517" max="22" man="1"/>
    <brk id="535" max="22" man="1"/>
    <brk id="552" max="22" man="1"/>
    <brk id="579" max="22" man="1"/>
    <brk id="580" max="22" man="1"/>
    <brk id="592" max="22" man="1"/>
    <brk id="593" max="22" man="1"/>
    <brk id="594" max="22" man="1"/>
    <brk id="595" max="22" man="1"/>
    <brk id="615" max="22" man="1"/>
    <brk id="651" max="22" man="1"/>
    <brk id="665" max="22" man="1"/>
    <brk id="680" max="22" man="1"/>
    <brk id="692" max="22" man="1"/>
    <brk id="704" max="22" man="1"/>
    <brk id="717" max="22" man="1"/>
    <brk id="733" max="22" man="1"/>
    <brk id="763" max="22" man="1"/>
    <brk id="788" max="22" man="1"/>
    <brk id="817" max="22" man="1"/>
    <brk id="851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</vt:lpstr>
      <vt:lpstr>'10квФ'!Заголовки_для_печати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2022-11-11T12:18:01Z</dcterms:created>
  <dcterms:modified xsi:type="dcterms:W3CDTF">2022-11-11T12:40:30Z</dcterms:modified>
</cp:coreProperties>
</file>