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Направлено в Минэнерго 14.08.2024\ЧЭ\Форматы отчета\"/>
    </mc:Choice>
  </mc:AlternateContent>
  <bookViews>
    <workbookView xWindow="0" yWindow="0" windowWidth="28800" windowHeight="12300"/>
  </bookViews>
  <sheets>
    <sheet name="ФЭМ Чеченэнерго" sheetId="1" r:id="rId1"/>
  </sheets>
  <definedNames>
    <definedName name="_xlnm._FilterDatabase" localSheetId="0" hidden="1">'ФЭМ Чеченэнерго'!$L$22:$M$22</definedName>
    <definedName name="_xlnm.Print_Area" localSheetId="0">'ФЭМ Чеченэнерго'!$A$1:$H$451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3" i="1" l="1"/>
  <c r="G483" i="1" s="1"/>
  <c r="D482" i="1"/>
  <c r="D480" i="1"/>
  <c r="G478" i="1"/>
  <c r="F478" i="1"/>
  <c r="F477" i="1"/>
  <c r="G477" i="1" s="1"/>
  <c r="G475" i="1"/>
  <c r="F475" i="1"/>
  <c r="F472" i="1"/>
  <c r="G472" i="1" s="1"/>
  <c r="G471" i="1"/>
  <c r="F471" i="1"/>
  <c r="F470" i="1"/>
  <c r="G470" i="1" s="1"/>
  <c r="F467" i="1"/>
  <c r="G467" i="1" s="1"/>
  <c r="E467" i="1"/>
  <c r="D467" i="1"/>
  <c r="D469" i="1" s="1"/>
  <c r="F469" i="1" s="1"/>
  <c r="G469" i="1" s="1"/>
  <c r="E465" i="1"/>
  <c r="D464" i="1"/>
  <c r="G446" i="1"/>
  <c r="F446" i="1"/>
  <c r="F444" i="1"/>
  <c r="G444" i="1" s="1"/>
  <c r="G442" i="1"/>
  <c r="F442" i="1"/>
  <c r="F441" i="1"/>
  <c r="G441" i="1" s="1"/>
  <c r="G439" i="1"/>
  <c r="F439" i="1"/>
  <c r="F437" i="1"/>
  <c r="G437" i="1" s="1"/>
  <c r="E436" i="1"/>
  <c r="F436" i="1" s="1"/>
  <c r="G436" i="1" s="1"/>
  <c r="G435" i="1"/>
  <c r="F435" i="1"/>
  <c r="F434" i="1"/>
  <c r="G434" i="1" s="1"/>
  <c r="G433" i="1"/>
  <c r="F433" i="1"/>
  <c r="F432" i="1"/>
  <c r="G432" i="1" s="1"/>
  <c r="F430" i="1"/>
  <c r="G430" i="1" s="1"/>
  <c r="G429" i="1"/>
  <c r="F429" i="1"/>
  <c r="F428" i="1"/>
  <c r="G428" i="1" s="1"/>
  <c r="E428" i="1"/>
  <c r="F427" i="1"/>
  <c r="G427" i="1" s="1"/>
  <c r="G422" i="1"/>
  <c r="F422" i="1"/>
  <c r="F420" i="1"/>
  <c r="G420" i="1" s="1"/>
  <c r="G414" i="1"/>
  <c r="F414" i="1"/>
  <c r="E414" i="1"/>
  <c r="F413" i="1"/>
  <c r="G413" i="1" s="1"/>
  <c r="G408" i="1"/>
  <c r="F408" i="1"/>
  <c r="F406" i="1"/>
  <c r="G406" i="1" s="1"/>
  <c r="E406" i="1"/>
  <c r="E482" i="1" s="1"/>
  <c r="F400" i="1"/>
  <c r="G400" i="1" s="1"/>
  <c r="G399" i="1"/>
  <c r="F399" i="1"/>
  <c r="E399" i="1"/>
  <c r="F389" i="1"/>
  <c r="G389" i="1" s="1"/>
  <c r="G388" i="1"/>
  <c r="F388" i="1"/>
  <c r="E387" i="1"/>
  <c r="F387" i="1" s="1"/>
  <c r="G387" i="1" s="1"/>
  <c r="G386" i="1"/>
  <c r="F386" i="1"/>
  <c r="F385" i="1"/>
  <c r="G385" i="1" s="1"/>
  <c r="G382" i="1"/>
  <c r="F382" i="1"/>
  <c r="E371" i="1"/>
  <c r="D370" i="1"/>
  <c r="G367" i="1"/>
  <c r="F367" i="1"/>
  <c r="E354" i="1"/>
  <c r="F354" i="1" s="1"/>
  <c r="G354" i="1" s="1"/>
  <c r="D354" i="1"/>
  <c r="F352" i="1"/>
  <c r="G352" i="1" s="1"/>
  <c r="G350" i="1"/>
  <c r="F350" i="1"/>
  <c r="E350" i="1"/>
  <c r="D350" i="1"/>
  <c r="G349" i="1"/>
  <c r="F349" i="1"/>
  <c r="F348" i="1"/>
  <c r="G348" i="1" s="1"/>
  <c r="G347" i="1"/>
  <c r="F347" i="1"/>
  <c r="F346" i="1"/>
  <c r="G346" i="1" s="1"/>
  <c r="G345" i="1"/>
  <c r="F345" i="1"/>
  <c r="F344" i="1"/>
  <c r="G344" i="1" s="1"/>
  <c r="G343" i="1"/>
  <c r="F343" i="1"/>
  <c r="F342" i="1"/>
  <c r="G342" i="1" s="1"/>
  <c r="G341" i="1"/>
  <c r="F341" i="1"/>
  <c r="E341" i="1"/>
  <c r="F340" i="1"/>
  <c r="G340" i="1" s="1"/>
  <c r="F313" i="1"/>
  <c r="F311" i="1"/>
  <c r="G304" i="1"/>
  <c r="F304" i="1"/>
  <c r="F302" i="1"/>
  <c r="G302" i="1" s="1"/>
  <c r="G301" i="1"/>
  <c r="F301" i="1"/>
  <c r="F300" i="1"/>
  <c r="G300" i="1" s="1"/>
  <c r="G299" i="1"/>
  <c r="F299" i="1"/>
  <c r="F298" i="1"/>
  <c r="G298" i="1" s="1"/>
  <c r="G297" i="1"/>
  <c r="F297" i="1"/>
  <c r="F296" i="1"/>
  <c r="G296" i="1" s="1"/>
  <c r="G295" i="1"/>
  <c r="F295" i="1"/>
  <c r="F294" i="1"/>
  <c r="G294" i="1" s="1"/>
  <c r="G293" i="1"/>
  <c r="F293" i="1"/>
  <c r="F292" i="1"/>
  <c r="G292" i="1" s="1"/>
  <c r="G291" i="1"/>
  <c r="F291" i="1"/>
  <c r="F290" i="1"/>
  <c r="G290" i="1" s="1"/>
  <c r="G289" i="1"/>
  <c r="F289" i="1"/>
  <c r="F288" i="1"/>
  <c r="G288" i="1" s="1"/>
  <c r="G287" i="1"/>
  <c r="F287" i="1"/>
  <c r="E286" i="1"/>
  <c r="G285" i="1"/>
  <c r="F285" i="1"/>
  <c r="F284" i="1"/>
  <c r="G284" i="1" s="1"/>
  <c r="G283" i="1"/>
  <c r="F283" i="1"/>
  <c r="F282" i="1"/>
  <c r="G282" i="1" s="1"/>
  <c r="E281" i="1"/>
  <c r="F281" i="1" s="1"/>
  <c r="G281" i="1" s="1"/>
  <c r="G272" i="1"/>
  <c r="F272" i="1"/>
  <c r="F271" i="1"/>
  <c r="G271" i="1" s="1"/>
  <c r="G270" i="1"/>
  <c r="F270" i="1"/>
  <c r="F269" i="1"/>
  <c r="G269" i="1" s="1"/>
  <c r="G266" i="1"/>
  <c r="F266" i="1"/>
  <c r="F265" i="1"/>
  <c r="G265" i="1" s="1"/>
  <c r="G254" i="1"/>
  <c r="F254" i="1"/>
  <c r="G251" i="1"/>
  <c r="F251" i="1"/>
  <c r="F249" i="1"/>
  <c r="G249" i="1" s="1"/>
  <c r="D247" i="1"/>
  <c r="D248" i="1" s="1"/>
  <c r="G246" i="1"/>
  <c r="F246" i="1"/>
  <c r="E246" i="1"/>
  <c r="F240" i="1"/>
  <c r="G240" i="1" s="1"/>
  <c r="G239" i="1"/>
  <c r="F239" i="1"/>
  <c r="F238" i="1"/>
  <c r="G238" i="1" s="1"/>
  <c r="G237" i="1"/>
  <c r="F237" i="1"/>
  <c r="E236" i="1"/>
  <c r="G235" i="1"/>
  <c r="F235" i="1"/>
  <c r="F233" i="1"/>
  <c r="G233" i="1" s="1"/>
  <c r="F232" i="1"/>
  <c r="G232" i="1" s="1"/>
  <c r="F231" i="1"/>
  <c r="G231" i="1" s="1"/>
  <c r="F230" i="1"/>
  <c r="G230" i="1" s="1"/>
  <c r="E229" i="1"/>
  <c r="F229" i="1" s="1"/>
  <c r="G229" i="1" s="1"/>
  <c r="G228" i="1"/>
  <c r="F228" i="1"/>
  <c r="F227" i="1"/>
  <c r="G227" i="1" s="1"/>
  <c r="G226" i="1"/>
  <c r="F226" i="1"/>
  <c r="F225" i="1"/>
  <c r="G225" i="1" s="1"/>
  <c r="E224" i="1"/>
  <c r="F224" i="1" s="1"/>
  <c r="G224" i="1" s="1"/>
  <c r="G223" i="1"/>
  <c r="F223" i="1"/>
  <c r="F222" i="1"/>
  <c r="G222" i="1" s="1"/>
  <c r="G219" i="1"/>
  <c r="F219" i="1"/>
  <c r="F218" i="1"/>
  <c r="G218" i="1" s="1"/>
  <c r="F217" i="1"/>
  <c r="G217" i="1" s="1"/>
  <c r="F216" i="1"/>
  <c r="G216" i="1" s="1"/>
  <c r="F215" i="1"/>
  <c r="G215" i="1" s="1"/>
  <c r="F214" i="1"/>
  <c r="G214" i="1" s="1"/>
  <c r="G213" i="1"/>
  <c r="F213" i="1"/>
  <c r="F212" i="1"/>
  <c r="G212" i="1" s="1"/>
  <c r="G211" i="1"/>
  <c r="F211" i="1"/>
  <c r="E211" i="1"/>
  <c r="E210" i="1"/>
  <c r="E243" i="1" s="1"/>
  <c r="F243" i="1" s="1"/>
  <c r="G243" i="1" s="1"/>
  <c r="E209" i="1"/>
  <c r="G207" i="1"/>
  <c r="F207" i="1"/>
  <c r="F206" i="1"/>
  <c r="G206" i="1" s="1"/>
  <c r="G205" i="1"/>
  <c r="F205" i="1"/>
  <c r="F204" i="1"/>
  <c r="G204" i="1" s="1"/>
  <c r="G203" i="1"/>
  <c r="F203" i="1"/>
  <c r="E202" i="1"/>
  <c r="F202" i="1" s="1"/>
  <c r="G202" i="1" s="1"/>
  <c r="F201" i="1"/>
  <c r="G201" i="1" s="1"/>
  <c r="F200" i="1"/>
  <c r="G200" i="1" s="1"/>
  <c r="F199" i="1"/>
  <c r="G199" i="1" s="1"/>
  <c r="G198" i="1"/>
  <c r="F198" i="1"/>
  <c r="F197" i="1"/>
  <c r="G197" i="1" s="1"/>
  <c r="G196" i="1"/>
  <c r="F196" i="1"/>
  <c r="F195" i="1"/>
  <c r="G195" i="1" s="1"/>
  <c r="F194" i="1"/>
  <c r="G194" i="1" s="1"/>
  <c r="F193" i="1"/>
  <c r="G193" i="1" s="1"/>
  <c r="F192" i="1"/>
  <c r="G192" i="1" s="1"/>
  <c r="F191" i="1"/>
  <c r="G191" i="1" s="1"/>
  <c r="G190" i="1"/>
  <c r="F190" i="1"/>
  <c r="F189" i="1"/>
  <c r="G189" i="1" s="1"/>
  <c r="G188" i="1"/>
  <c r="F188" i="1"/>
  <c r="E187" i="1"/>
  <c r="F187" i="1" s="1"/>
  <c r="G187" i="1" s="1"/>
  <c r="G186" i="1"/>
  <c r="F186" i="1"/>
  <c r="F185" i="1"/>
  <c r="G185" i="1" s="1"/>
  <c r="G184" i="1"/>
  <c r="F184" i="1"/>
  <c r="F176" i="1"/>
  <c r="G176" i="1" s="1"/>
  <c r="G175" i="1"/>
  <c r="F175" i="1"/>
  <c r="F173" i="1"/>
  <c r="G173" i="1" s="1"/>
  <c r="E167" i="1"/>
  <c r="D165" i="1"/>
  <c r="F164" i="1"/>
  <c r="G164" i="1" s="1"/>
  <c r="G163" i="1"/>
  <c r="F163" i="1"/>
  <c r="F162" i="1"/>
  <c r="G162" i="1" s="1"/>
  <c r="G161" i="1"/>
  <c r="F161" i="1"/>
  <c r="G158" i="1"/>
  <c r="F158" i="1"/>
  <c r="F157" i="1"/>
  <c r="G157" i="1" s="1"/>
  <c r="G156" i="1"/>
  <c r="F156" i="1"/>
  <c r="F155" i="1"/>
  <c r="G155" i="1" s="1"/>
  <c r="G154" i="1"/>
  <c r="F154" i="1"/>
  <c r="E153" i="1"/>
  <c r="F153" i="1" s="1"/>
  <c r="G153" i="1" s="1"/>
  <c r="F148" i="1"/>
  <c r="G148" i="1" s="1"/>
  <c r="E148" i="1"/>
  <c r="E147" i="1"/>
  <c r="F147" i="1" s="1"/>
  <c r="G147" i="1" s="1"/>
  <c r="G145" i="1"/>
  <c r="F145" i="1"/>
  <c r="E145" i="1"/>
  <c r="F138" i="1"/>
  <c r="G138" i="1" s="1"/>
  <c r="G133" i="1"/>
  <c r="F133" i="1"/>
  <c r="F132" i="1"/>
  <c r="G132" i="1" s="1"/>
  <c r="F130" i="1"/>
  <c r="G130" i="1" s="1"/>
  <c r="F124" i="1"/>
  <c r="G124" i="1" s="1"/>
  <c r="E124" i="1"/>
  <c r="G123" i="1"/>
  <c r="F123" i="1"/>
  <c r="G118" i="1"/>
  <c r="F118" i="1"/>
  <c r="G117" i="1"/>
  <c r="F117" i="1"/>
  <c r="G115" i="1"/>
  <c r="F115" i="1"/>
  <c r="G108" i="1"/>
  <c r="F108" i="1"/>
  <c r="E108" i="1"/>
  <c r="F107" i="1"/>
  <c r="G107" i="1" s="1"/>
  <c r="G106" i="1"/>
  <c r="F106" i="1"/>
  <c r="F105" i="1"/>
  <c r="G105" i="1" s="1"/>
  <c r="G104" i="1"/>
  <c r="F104" i="1"/>
  <c r="F103" i="1"/>
  <c r="G103" i="1" s="1"/>
  <c r="E102" i="1"/>
  <c r="F102" i="1" s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E96" i="1"/>
  <c r="F96" i="1" s="1"/>
  <c r="G96" i="1" s="1"/>
  <c r="E95" i="1"/>
  <c r="F95" i="1" s="1"/>
  <c r="G95" i="1" s="1"/>
  <c r="F90" i="1"/>
  <c r="G90" i="1" s="1"/>
  <c r="E90" i="1"/>
  <c r="E89" i="1"/>
  <c r="F89" i="1" s="1"/>
  <c r="G89" i="1" s="1"/>
  <c r="E87" i="1"/>
  <c r="F87" i="1" s="1"/>
  <c r="G87" i="1" s="1"/>
  <c r="F80" i="1"/>
  <c r="G80" i="1" s="1"/>
  <c r="F79" i="1"/>
  <c r="G79" i="1" s="1"/>
  <c r="G78" i="1"/>
  <c r="F78" i="1"/>
  <c r="F77" i="1"/>
  <c r="G77" i="1" s="1"/>
  <c r="F75" i="1"/>
  <c r="G75" i="1" s="1"/>
  <c r="F74" i="1"/>
  <c r="G74" i="1" s="1"/>
  <c r="E72" i="1"/>
  <c r="F72" i="1" s="1"/>
  <c r="G72" i="1" s="1"/>
  <c r="F71" i="1"/>
  <c r="G71" i="1" s="1"/>
  <c r="F70" i="1"/>
  <c r="G70" i="1" s="1"/>
  <c r="F69" i="1"/>
  <c r="G69" i="1" s="1"/>
  <c r="F68" i="1"/>
  <c r="G68" i="1" s="1"/>
  <c r="E67" i="1"/>
  <c r="F67" i="1" s="1"/>
  <c r="G67" i="1" s="1"/>
  <c r="G66" i="1"/>
  <c r="F66" i="1"/>
  <c r="F65" i="1"/>
  <c r="G65" i="1" s="1"/>
  <c r="G64" i="1"/>
  <c r="F64" i="1"/>
  <c r="F63" i="1"/>
  <c r="G63" i="1" s="1"/>
  <c r="G62" i="1"/>
  <c r="F62" i="1"/>
  <c r="F60" i="1"/>
  <c r="G60" i="1" s="1"/>
  <c r="F58" i="1"/>
  <c r="G58" i="1" s="1"/>
  <c r="F57" i="1"/>
  <c r="G57" i="1" s="1"/>
  <c r="F56" i="1"/>
  <c r="G56" i="1" s="1"/>
  <c r="E56" i="1"/>
  <c r="E55" i="1"/>
  <c r="F55" i="1" s="1"/>
  <c r="G55" i="1" s="1"/>
  <c r="F54" i="1"/>
  <c r="G54" i="1" s="1"/>
  <c r="F52" i="1"/>
  <c r="G52" i="1" s="1"/>
  <c r="G47" i="1"/>
  <c r="F47" i="1"/>
  <c r="F46" i="1"/>
  <c r="G46" i="1" s="1"/>
  <c r="G44" i="1"/>
  <c r="F44" i="1"/>
  <c r="E38" i="1"/>
  <c r="F38" i="1" s="1"/>
  <c r="G38" i="1" s="1"/>
  <c r="F37" i="1"/>
  <c r="G37" i="1" s="1"/>
  <c r="F32" i="1"/>
  <c r="G32" i="1" s="1"/>
  <c r="F31" i="1"/>
  <c r="G31" i="1" s="1"/>
  <c r="F29" i="1"/>
  <c r="G17" i="1" s="1"/>
  <c r="E23" i="1"/>
  <c r="E81" i="1" s="1"/>
  <c r="D23" i="1"/>
  <c r="F17" i="1"/>
  <c r="F81" i="1" l="1"/>
  <c r="G81" i="1" s="1"/>
  <c r="E109" i="1"/>
  <c r="G29" i="1"/>
  <c r="F23" i="1"/>
  <c r="G23" i="1" s="1"/>
  <c r="F210" i="1"/>
  <c r="G210" i="1" s="1"/>
  <c r="E53" i="1"/>
  <c r="E73" i="1"/>
  <c r="E242" i="1"/>
  <c r="F167" i="1"/>
  <c r="G167" i="1" s="1"/>
  <c r="F209" i="1"/>
  <c r="G209" i="1" s="1"/>
  <c r="E245" i="1"/>
  <c r="F245" i="1" s="1"/>
  <c r="G245" i="1" s="1"/>
  <c r="E234" i="1"/>
  <c r="F234" i="1" s="1"/>
  <c r="G234" i="1" s="1"/>
  <c r="E247" i="1"/>
  <c r="F247" i="1" s="1"/>
  <c r="G247" i="1" s="1"/>
  <c r="F236" i="1"/>
  <c r="E241" i="1"/>
  <c r="F286" i="1"/>
  <c r="G286" i="1" s="1"/>
  <c r="E303" i="1"/>
  <c r="F303" i="1" s="1"/>
  <c r="G303" i="1" s="1"/>
  <c r="E305" i="1"/>
  <c r="F305" i="1" s="1"/>
  <c r="E244" i="1"/>
  <c r="F244" i="1" s="1"/>
  <c r="G244" i="1" s="1"/>
  <c r="E480" i="1"/>
  <c r="F480" i="1" s="1"/>
  <c r="G480" i="1" s="1"/>
  <c r="F482" i="1"/>
  <c r="G482" i="1" s="1"/>
  <c r="E384" i="1"/>
  <c r="E431" i="1"/>
  <c r="F431" i="1" s="1"/>
  <c r="G431" i="1" s="1"/>
  <c r="F384" i="1" l="1"/>
  <c r="G384" i="1" s="1"/>
  <c r="E376" i="1"/>
  <c r="G236" i="1"/>
  <c r="F241" i="1"/>
  <c r="G241" i="1" s="1"/>
  <c r="E76" i="1"/>
  <c r="F76" i="1" s="1"/>
  <c r="G76" i="1" s="1"/>
  <c r="F73" i="1"/>
  <c r="G73" i="1" s="1"/>
  <c r="F53" i="1"/>
  <c r="G53" i="1" s="1"/>
  <c r="E61" i="1"/>
  <c r="F61" i="1" s="1"/>
  <c r="G61" i="1" s="1"/>
  <c r="F109" i="1"/>
  <c r="G109" i="1" s="1"/>
  <c r="E160" i="1"/>
  <c r="E139" i="1"/>
  <c r="F139" i="1" s="1"/>
  <c r="G139" i="1" s="1"/>
  <c r="E250" i="1"/>
  <c r="F242" i="1"/>
  <c r="G242" i="1" s="1"/>
  <c r="E248" i="1"/>
  <c r="F248" i="1" s="1"/>
  <c r="G248" i="1" s="1"/>
  <c r="E165" i="1" l="1"/>
  <c r="F160" i="1"/>
  <c r="G160" i="1" s="1"/>
  <c r="F376" i="1"/>
  <c r="G376" i="1" s="1"/>
  <c r="E398" i="1"/>
  <c r="F398" i="1" s="1"/>
  <c r="G398" i="1" s="1"/>
  <c r="F250" i="1"/>
  <c r="G250" i="1" s="1"/>
  <c r="E252" i="1"/>
  <c r="F252" i="1" s="1"/>
  <c r="G252" i="1" s="1"/>
  <c r="E375" i="1" l="1"/>
  <c r="F375" i="1" l="1"/>
  <c r="G375" i="1" s="1"/>
  <c r="E374" i="1"/>
  <c r="F374" i="1" l="1"/>
  <c r="G374" i="1" s="1"/>
  <c r="E373" i="1"/>
  <c r="F373" i="1" l="1"/>
  <c r="G373" i="1" s="1"/>
  <c r="E17" i="1"/>
  <c r="E16" i="1"/>
</calcChain>
</file>

<file path=xl/sharedStrings.xml><?xml version="1.0" encoding="utf-8"?>
<sst xmlns="http://schemas.openxmlformats.org/spreadsheetml/2006/main" count="2076" uniqueCount="712">
  <si>
    <t>Форма 20.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</si>
  <si>
    <t>Инвестиционная программа АО "Чеченэнерго"</t>
  </si>
  <si>
    <t xml:space="preserve">                          полное наименование субъекта электроэнергетики</t>
  </si>
  <si>
    <t>Субъект Российской Федерации:  Чеченская республика</t>
  </si>
  <si>
    <t>Год раскрытия (предоставления) информации: 2024 год</t>
  </si>
  <si>
    <t>Утвержденные плановые значения показателей приведены в соответствии с приказом Минэнерго России от 28.12.2023 №36@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</si>
  <si>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</si>
  <si>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</si>
  <si>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</si>
  <si>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</si>
  <si>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</si>
  <si>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 xml:space="preserve"> 2024 г. </t>
  </si>
  <si>
    <t>Отклонения от плановых значений по итогам отчетного периода</t>
  </si>
  <si>
    <t>Причины отклонений</t>
  </si>
  <si>
    <t xml:space="preserve">План </t>
  </si>
  <si>
    <t>1 пг. Факт</t>
  </si>
  <si>
    <t>в ед. измерений</t>
  </si>
  <si>
    <t>в процентах, %</t>
  </si>
  <si>
    <t>4</t>
  </si>
  <si>
    <t>6</t>
  </si>
  <si>
    <t>8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</si>
  <si>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</si>
  <si>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</si>
  <si>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</si>
  <si>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</si>
  <si>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</si>
  <si>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</si>
  <si>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-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</si>
  <si>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</si>
  <si>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</si>
  <si>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</si>
  <si>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</si>
  <si>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</si>
  <si>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</si>
  <si>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</si>
  <si>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</si>
  <si>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</si>
  <si>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</si>
  <si>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</si>
  <si>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</si>
  <si>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</si>
  <si>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</si>
  <si>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</si>
  <si>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</si>
  <si>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</si>
  <si>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</si>
  <si>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</si>
  <si>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</si>
  <si>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</si>
  <si>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</si>
  <si>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</si>
  <si>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</si>
  <si>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</si>
  <si>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</si>
  <si>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</si>
  <si>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</si>
  <si>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</si>
  <si>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</si>
  <si>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</si>
  <si>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</si>
  <si>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</si>
  <si>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</si>
  <si>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</si>
  <si>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</si>
  <si>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</si>
  <si>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</si>
  <si>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</si>
  <si>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</si>
  <si>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</si>
  <si>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</si>
  <si>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</si>
  <si>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</si>
  <si>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</si>
  <si>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</si>
  <si>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</si>
  <si>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</si>
  <si>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</si>
  <si>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</si>
  <si>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</si>
  <si>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</si>
  <si>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</si>
  <si>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</si>
  <si>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</si>
  <si>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</si>
  <si>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</si>
  <si>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</si>
  <si>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</si>
  <si>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</si>
  <si>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</si>
  <si>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</si>
  <si>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</si>
  <si>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</si>
  <si>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</si>
  <si>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</si>
  <si>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</si>
  <si>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</si>
  <si>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</si>
  <si>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</si>
  <si>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</si>
  <si>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</si>
  <si>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</si>
  <si>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</si>
  <si>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</si>
  <si>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</si>
  <si>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</si>
  <si>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</si>
  <si>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</si>
  <si>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</si>
  <si>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</si>
  <si>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</si>
  <si>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</si>
  <si>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</si>
  <si>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</si>
  <si>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</si>
  <si>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</si>
  <si>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</si>
  <si>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</si>
  <si>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</si>
  <si>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</si>
  <si>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</si>
  <si>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</si>
  <si>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</si>
  <si>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</si>
  <si>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</si>
  <si>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</si>
  <si>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</si>
  <si>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</si>
  <si>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</si>
  <si>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</si>
  <si>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</si>
  <si>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</si>
  <si>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</si>
  <si>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</si>
  <si>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</si>
  <si>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</si>
  <si>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</si>
  <si>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</si>
  <si>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</si>
  <si>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</si>
  <si>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</si>
  <si>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</si>
  <si>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</si>
  <si>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</si>
  <si>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Рост обусловлен восстановлением резерва по сомнительным долгам в связи с поступлением ДС за поставленную электроэнергию от конечных потребителей (просроченная задолженность)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</si>
  <si>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</si>
  <si>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</si>
  <si>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</si>
  <si>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</si>
  <si>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</si>
  <si>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</si>
  <si>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</si>
  <si>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</si>
  <si>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</si>
  <si>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</si>
  <si>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</si>
  <si>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Рост обусловлен созданием дополнительного резерва по сомнительным долгам в связи с низкой платежной дисциплиной конечных потребителей электроэнергии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</si>
  <si>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</si>
  <si>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</si>
  <si>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</si>
  <si>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</si>
  <si>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</si>
  <si>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</si>
  <si>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</si>
  <si>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</si>
  <si>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</si>
  <si>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</si>
  <si>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</si>
  <si>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</si>
  <si>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</si>
  <si>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</si>
  <si>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</si>
  <si>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</si>
  <si>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</si>
  <si>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</si>
  <si>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</si>
  <si>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</si>
  <si>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</si>
  <si>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</si>
  <si>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</si>
  <si>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</si>
  <si>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</si>
  <si>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</si>
  <si>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</si>
  <si>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</si>
  <si>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</si>
  <si>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</si>
  <si>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</si>
  <si>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</si>
  <si>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</si>
  <si>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</si>
  <si>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</si>
  <si>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</si>
  <si>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</si>
  <si>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</si>
  <si>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</si>
  <si>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</si>
  <si>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</si>
  <si>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</si>
  <si>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</si>
  <si>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</si>
  <si>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</si>
  <si>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</si>
  <si>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</si>
  <si>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</si>
  <si>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</si>
  <si>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</si>
  <si>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</si>
  <si>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</si>
  <si>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</si>
  <si>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</si>
  <si>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</si>
  <si>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</si>
  <si>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</si>
  <si>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</si>
  <si>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</si>
  <si>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</si>
  <si>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</si>
  <si>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</si>
  <si>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</si>
  <si>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</si>
  <si>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</si>
  <si>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</si>
  <si>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</si>
  <si>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</si>
  <si>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</si>
  <si>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</si>
  <si>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</si>
  <si>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</si>
  <si>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</si>
  <si>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</si>
  <si>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</si>
  <si>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</si>
  <si>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</si>
  <si>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</si>
  <si>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</si>
  <si>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</si>
  <si>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</si>
  <si>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</si>
  <si>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</si>
  <si>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</si>
  <si>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</si>
  <si>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</si>
  <si>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</si>
  <si>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</si>
  <si>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</si>
  <si>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</si>
  <si>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</si>
  <si>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</si>
  <si>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</si>
  <si>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</si>
  <si>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</si>
  <si>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</si>
  <si>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</si>
  <si>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</si>
  <si>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</si>
  <si>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</si>
  <si>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</si>
  <si>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</si>
  <si>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</si>
  <si>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</si>
  <si>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</si>
  <si>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</si>
  <si>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</si>
  <si>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</si>
  <si>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</si>
  <si>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</si>
  <si>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</si>
  <si>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</si>
  <si>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</si>
  <si>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</si>
  <si>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</si>
  <si>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</si>
  <si>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</si>
  <si>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</si>
  <si>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</si>
  <si>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</si>
  <si>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</si>
  <si>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</si>
  <si>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</si>
  <si>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</si>
  <si>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</si>
  <si>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</si>
  <si>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</si>
  <si>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</si>
  <si>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</si>
  <si>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</si>
  <si>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</si>
  <si>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</si>
  <si>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</si>
  <si>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</si>
  <si>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</si>
  <si>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</si>
  <si>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</si>
  <si>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</si>
  <si>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</si>
  <si>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</si>
  <si>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</si>
  <si>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</si>
  <si>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</si>
  <si>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</si>
  <si>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</si>
  <si>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</si>
  <si>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</si>
  <si>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</si>
  <si>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</si>
  <si>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</si>
  <si>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</si>
  <si>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</si>
  <si>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</si>
  <si>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</si>
  <si>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</si>
  <si>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</si>
  <si>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</si>
  <si>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</si>
  <si>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</si>
  <si>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</si>
  <si>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</si>
  <si>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</si>
  <si>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</si>
  <si>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</si>
  <si>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</si>
  <si>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</si>
  <si>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</si>
  <si>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</si>
  <si>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</si>
  <si>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</si>
  <si>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</si>
  <si>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</si>
  <si>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</si>
  <si>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</si>
  <si>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</si>
  <si>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</si>
  <si>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</si>
  <si>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</si>
  <si>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</si>
  <si>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</si>
  <si>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</si>
  <si>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</si>
  <si>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</si>
  <si>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</si>
  <si>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</si>
  <si>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</si>
  <si>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</si>
  <si>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</si>
  <si>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</si>
  <si>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</si>
  <si>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</si>
  <si>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</si>
  <si>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</si>
  <si>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</si>
  <si>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</si>
  <si>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</si>
  <si>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</si>
  <si>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</si>
  <si>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</si>
  <si>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</si>
  <si>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</si>
  <si>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</si>
  <si>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</si>
  <si>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</si>
  <si>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</si>
  <si>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</si>
  <si>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</si>
  <si>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</si>
  <si>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</si>
  <si>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</si>
  <si>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</si>
  <si>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</si>
  <si>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</si>
  <si>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</si>
  <si>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</si>
  <si>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</si>
  <si>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</si>
  <si>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</si>
  <si>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</si>
  <si>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</si>
  <si>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</si>
  <si>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</si>
  <si>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</si>
  <si>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</si>
  <si>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</si>
  <si>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</si>
  <si>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</si>
  <si>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</si>
  <si>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</si>
  <si>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</si>
  <si>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</si>
  <si>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</si>
  <si>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</si>
  <si>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</si>
  <si>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</si>
  <si>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</si>
  <si>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</si>
  <si>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</si>
  <si>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</si>
  <si>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</si>
  <si>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</si>
  <si>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</si>
  <si>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</si>
  <si>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</si>
  <si>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</si>
  <si>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</si>
  <si>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</si>
  <si>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</si>
  <si>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</si>
  <si>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</si>
  <si>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</si>
  <si>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</si>
  <si>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</si>
  <si>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</si>
  <si>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</si>
  <si>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</si>
  <si>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</si>
  <si>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</si>
  <si>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</si>
  <si>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</si>
  <si>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</si>
  <si>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</si>
  <si>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</si>
  <si>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</si>
  <si>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</si>
  <si>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</si>
  <si>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</si>
  <si>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</si>
  <si>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</si>
  <si>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</si>
  <si>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</si>
  <si>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</si>
  <si>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</si>
  <si>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</si>
  <si>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</si>
  <si>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</si>
  <si>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</si>
  <si>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</si>
  <si>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</si>
  <si>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</si>
  <si>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</si>
  <si>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</si>
  <si>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</si>
  <si>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</si>
  <si>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</si>
  <si>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</si>
  <si>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</si>
  <si>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</si>
  <si>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</si>
  <si>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</si>
  <si>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</si>
  <si>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</si>
  <si>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</si>
  <si>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</si>
  <si>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</si>
  <si>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</si>
  <si>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</si>
  <si>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</si>
  <si>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</si>
  <si>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</si>
  <si>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</si>
  <si>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</si>
  <si>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</si>
  <si>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</si>
  <si>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</si>
  <si>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</si>
  <si>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</si>
  <si>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</si>
  <si>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</si>
  <si>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</si>
  <si>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</si>
  <si>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</si>
  <si>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</si>
  <si>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</si>
  <si>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</si>
  <si>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</si>
  <si>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</si>
  <si>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</si>
  <si>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</si>
  <si>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</si>
  <si>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</si>
  <si>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</si>
  <si>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</si>
  <si>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</si>
  <si>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</si>
  <si>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</si>
  <si>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</si>
  <si>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</si>
  <si>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</si>
  <si>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</si>
  <si>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</si>
  <si>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</si>
  <si>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</si>
  <si>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</si>
  <si>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</si>
  <si>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</si>
  <si>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</si>
  <si>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</si>
  <si>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</si>
  <si>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</si>
  <si>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</si>
  <si>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</si>
  <si>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</si>
  <si>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</si>
  <si>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</si>
  <si>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</si>
  <si>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</si>
  <si>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</si>
  <si>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</si>
  <si>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</si>
  <si>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</si>
  <si>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</si>
  <si>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</si>
  <si>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</si>
  <si>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</si>
  <si>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</si>
  <si>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</si>
  <si>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</si>
  <si>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</si>
  <si>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</si>
  <si>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</si>
  <si>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</si>
  <si>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</si>
  <si>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</si>
  <si>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</si>
  <si>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</si>
  <si>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</si>
  <si>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</si>
  <si>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</si>
  <si>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</si>
  <si>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</si>
  <si>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</si>
  <si>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</si>
  <si>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</si>
  <si>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</si>
  <si>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</si>
  <si>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</si>
  <si>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</si>
  <si>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</si>
  <si>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</si>
  <si>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</si>
  <si>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</si>
  <si>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</si>
  <si>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</si>
  <si>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</si>
  <si>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</si>
  <si>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</si>
  <si>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</si>
  <si>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</si>
  <si>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</si>
  <si>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</si>
  <si>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</si>
  <si>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</si>
  <si>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</si>
  <si>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</si>
  <si>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</si>
  <si>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</si>
  <si>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</si>
  <si>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</si>
  <si>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</si>
  <si>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</si>
  <si>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</si>
  <si>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</si>
  <si>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</si>
  <si>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</si>
  <si>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</si>
  <si>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</si>
  <si>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</si>
  <si>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</si>
  <si>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</si>
  <si>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</si>
  <si>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</si>
  <si>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</si>
  <si>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</si>
  <si>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</si>
  <si>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</si>
  <si>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</si>
  <si>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</si>
  <si>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</si>
  <si>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</si>
  <si>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</si>
  <si>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</si>
  <si>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</si>
  <si>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</si>
  <si>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</si>
  <si>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</si>
  <si>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</si>
  <si>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</si>
  <si>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</si>
  <si>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</si>
  <si>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</si>
  <si>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</si>
  <si>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</si>
  <si>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</si>
  <si>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</si>
  <si>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</si>
  <si>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</si>
  <si>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</si>
  <si>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</si>
  <si>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</si>
  <si>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</si>
  <si>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</si>
  <si>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</si>
  <si>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</si>
  <si>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</si>
  <si>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</si>
  <si>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</si>
  <si>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</si>
  <si>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</si>
  <si>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</si>
  <si>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</si>
  <si>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</si>
  <si>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</si>
  <si>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</si>
  <si>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</si>
  <si>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</si>
  <si>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</si>
  <si>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</si>
  <si>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</si>
  <si>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</si>
  <si>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</si>
  <si>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</si>
  <si>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</si>
  <si>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</si>
  <si>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</si>
  <si>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</si>
  <si>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</si>
  <si>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</si>
  <si>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</si>
  <si>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</si>
  <si>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</si>
  <si>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</si>
  <si>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</si>
  <si>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</si>
  <si>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</si>
  <si>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</si>
  <si>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</si>
  <si>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</si>
  <si>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</si>
  <si>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</si>
  <si>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</si>
  <si>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</si>
  <si>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</si>
  <si>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</si>
  <si>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</si>
  <si>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</si>
  <si>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</si>
  <si>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</si>
  <si>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</si>
  <si>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</si>
  <si>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</si>
  <si>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</si>
  <si>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</si>
  <si>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</si>
  <si>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</si>
  <si>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</si>
  <si>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</si>
  <si>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</si>
  <si>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</si>
  <si>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</si>
  <si>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</si>
  <si>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</si>
  <si>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</si>
  <si>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</si>
  <si>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</si>
  <si>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</si>
  <si>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</si>
  <si>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</si>
  <si>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</si>
  <si>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</si>
  <si>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</si>
  <si>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</si>
  <si>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</si>
  <si>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</si>
  <si>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</si>
  <si>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</si>
  <si>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</si>
  <si>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</si>
  <si>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</si>
  <si>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</si>
  <si>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</si>
  <si>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</si>
  <si>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</si>
  <si>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</si>
  <si>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</si>
  <si>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</si>
  <si>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</si>
  <si>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</si>
  <si>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</si>
  <si>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</si>
  <si>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</si>
  <si>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</si>
  <si>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</si>
  <si>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</si>
  <si>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</si>
  <si>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</si>
  <si>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</si>
  <si>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</si>
  <si>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</si>
  <si>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</si>
  <si>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</si>
  <si>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</si>
  <si>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</si>
  <si>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</si>
  <si>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Справочно: Расшифровки отдельных статей финансового плана</t>
  </si>
  <si>
    <t>Отклонение от плановых значений по итогам отчетного периода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</si>
  <si>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</si>
  <si>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</si>
  <si>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</si>
  <si>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</si>
  <si>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</si>
  <si>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 xml:space="preserve">  в том числе </t>
  </si>
  <si>
    <t xml:space="preserve"> - прибыль по передаче электроэнергии без учета обесценения ОС, НМА</t>
  </si>
  <si>
    <t xml:space="preserve"> - прибыль по передаче электроэнергии в связи с обесценением ОС, НМА</t>
  </si>
  <si>
    <t>из нее</t>
  </si>
  <si>
    <t xml:space="preserve"> - амортизация ОС, НМА без учета амортизации обесценения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</si>
</sst>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%"/>
    <numFmt numFmtId="166" formatCode="#,##0.0"/>
    <numFmt numFmtId="167" formatCode="_-* #,##0_р_._-;\-* #,##0_р_._-;_-* &quot;-&quot;??_р_._-;_-@_-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 CYR"/>
    </font>
    <font>
      <b/>
      <sz val="11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219">
    <xf numFmtId="0" fontId="0" fillId="0" borderId="0" xfId="0"/>
    <xf numFmtId="49" fontId="4" fillId="0" borderId="0" xfId="3" applyNumberFormat="1" applyFont="1" applyFill="1" applyAlignment="1">
      <alignment horizontal="center" vertical="center"/>
    </xf>
    <xf numFmtId="0" fontId="3" fillId="0" borderId="0" xfId="3" applyFont="1" applyFill="1" applyAlignment="1">
      <alignment wrapText="1"/>
    </xf>
    <xf numFmtId="0" fontId="4" fillId="0" borderId="0" xfId="3" applyFont="1" applyFill="1" applyAlignment="1">
      <alignment horizontal="center" vertical="center" wrapText="1"/>
    </xf>
    <xf numFmtId="0" fontId="3" fillId="0" borderId="0" xfId="3" applyFont="1" applyFill="1"/>
    <xf numFmtId="0" fontId="5" fillId="0" borderId="0" xfId="0" applyFont="1" applyFill="1" applyAlignment="1">
      <alignment horizontal="right" vertical="center"/>
    </xf>
    <xf numFmtId="0" fontId="6" fillId="0" borderId="0" xfId="3" applyFont="1" applyFill="1"/>
    <xf numFmtId="0" fontId="7" fillId="0" borderId="0" xfId="3" applyFont="1" applyFill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horizontal="left" vertical="center" wrapText="1"/>
    </xf>
    <xf numFmtId="4" fontId="3" fillId="0" borderId="0" xfId="3" applyNumberFormat="1" applyFont="1" applyFill="1"/>
    <xf numFmtId="0" fontId="9" fillId="0" borderId="0" xfId="0" applyFont="1" applyFill="1" applyAlignment="1">
      <alignment horizontal="left" vertical="top"/>
    </xf>
    <xf numFmtId="3" fontId="3" fillId="0" borderId="0" xfId="3" applyNumberFormat="1" applyFont="1" applyFill="1"/>
    <xf numFmtId="2" fontId="3" fillId="0" borderId="0" xfId="3" applyNumberFormat="1" applyFont="1" applyFill="1"/>
    <xf numFmtId="4" fontId="6" fillId="0" borderId="0" xfId="3" applyNumberFormat="1" applyFont="1" applyFill="1"/>
    <xf numFmtId="0" fontId="10" fillId="0" borderId="1" xfId="3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14" fillId="0" borderId="7" xfId="3" applyFont="1" applyFill="1" applyBorder="1" applyAlignment="1">
      <alignment horizontal="center" vertical="center" wrapText="1"/>
    </xf>
    <xf numFmtId="0" fontId="15" fillId="0" borderId="8" xfId="3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49" fontId="12" fillId="0" borderId="9" xfId="3" applyNumberFormat="1" applyFont="1" applyFill="1" applyBorder="1" applyAlignment="1">
      <alignment horizontal="center" vertical="center" wrapText="1"/>
    </xf>
    <xf numFmtId="0" fontId="13" fillId="0" borderId="10" xfId="3" applyFont="1" applyFill="1" applyBorder="1" applyAlignment="1">
      <alignment horizontal="center" vertical="center" wrapText="1"/>
    </xf>
    <xf numFmtId="0" fontId="13" fillId="0" borderId="1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center" vertical="center" wrapText="1"/>
    </xf>
    <xf numFmtId="0" fontId="15" fillId="0" borderId="12" xfId="3" applyFont="1" applyFill="1" applyBorder="1" applyAlignment="1">
      <alignment horizontal="center" vertical="center" wrapText="1"/>
    </xf>
    <xf numFmtId="0" fontId="15" fillId="0" borderId="13" xfId="3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49" fontId="16" fillId="0" borderId="14" xfId="3" applyNumberFormat="1" applyFont="1" applyFill="1" applyBorder="1" applyAlignment="1">
      <alignment horizontal="center" vertical="center"/>
    </xf>
    <xf numFmtId="0" fontId="16" fillId="0" borderId="14" xfId="3" applyFont="1" applyFill="1" applyBorder="1" applyAlignment="1">
      <alignment horizontal="center" vertical="center" wrapText="1"/>
    </xf>
    <xf numFmtId="0" fontId="16" fillId="0" borderId="15" xfId="3" applyFont="1" applyFill="1" applyBorder="1" applyAlignment="1">
      <alignment horizontal="center" vertical="center" wrapText="1"/>
    </xf>
    <xf numFmtId="49" fontId="16" fillId="0" borderId="10" xfId="3" applyNumberFormat="1" applyFont="1" applyFill="1" applyBorder="1" applyAlignment="1">
      <alignment horizontal="center" vertical="center"/>
    </xf>
    <xf numFmtId="0" fontId="16" fillId="0" borderId="0" xfId="3" applyFont="1" applyFill="1" applyBorder="1" applyAlignment="1">
      <alignment horizontal="center" vertical="center" wrapText="1"/>
    </xf>
    <xf numFmtId="0" fontId="3" fillId="0" borderId="0" xfId="3" applyFont="1" applyFill="1" applyAlignment="1">
      <alignment vertical="center"/>
    </xf>
    <xf numFmtId="49" fontId="5" fillId="0" borderId="16" xfId="3" applyNumberFormat="1" applyFont="1" applyFill="1" applyBorder="1" applyAlignment="1">
      <alignment horizontal="center" vertical="center"/>
    </xf>
    <xf numFmtId="49" fontId="5" fillId="0" borderId="17" xfId="3" applyNumberFormat="1" applyFont="1" applyFill="1" applyBorder="1" applyAlignment="1">
      <alignment horizontal="center" vertical="center"/>
    </xf>
    <xf numFmtId="49" fontId="17" fillId="0" borderId="0" xfId="3" applyNumberFormat="1" applyFont="1" applyFill="1" applyBorder="1" applyAlignment="1">
      <alignment horizontal="center" vertical="center"/>
    </xf>
    <xf numFmtId="49" fontId="5" fillId="0" borderId="0" xfId="3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4" fillId="0" borderId="4" xfId="3" applyFont="1" applyFill="1" applyBorder="1" applyAlignment="1">
      <alignment horizontal="center" vertical="center"/>
    </xf>
    <xf numFmtId="4" fontId="4" fillId="0" borderId="3" xfId="1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165" fontId="18" fillId="0" borderId="3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4" fontId="3" fillId="0" borderId="0" xfId="3" applyNumberFormat="1" applyFont="1" applyFill="1" applyAlignment="1">
      <alignment vertical="center"/>
    </xf>
    <xf numFmtId="49" fontId="4" fillId="0" borderId="9" xfId="0" applyNumberFormat="1" applyFont="1" applyFill="1" applyBorder="1" applyAlignment="1">
      <alignment horizontal="center" vertical="center"/>
    </xf>
    <xf numFmtId="0" fontId="3" fillId="0" borderId="10" xfId="3" applyFont="1" applyFill="1" applyBorder="1" applyAlignment="1">
      <alignment horizontal="left" vertical="center" indent="1"/>
    </xf>
    <xf numFmtId="0" fontId="4" fillId="0" borderId="11" xfId="3" applyFont="1" applyFill="1" applyBorder="1" applyAlignment="1">
      <alignment horizontal="center" vertical="center"/>
    </xf>
    <xf numFmtId="4" fontId="4" fillId="0" borderId="10" xfId="1" applyNumberFormat="1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165" fontId="4" fillId="0" borderId="10" xfId="0" applyNumberFormat="1" applyFont="1" applyFill="1" applyBorder="1" applyAlignment="1">
      <alignment horizontal="center" vertical="center"/>
    </xf>
    <xf numFmtId="165" fontId="18" fillId="0" borderId="10" xfId="0" applyNumberFormat="1" applyFont="1" applyFill="1" applyBorder="1" applyAlignment="1">
      <alignment horizontal="center" vertical="center"/>
    </xf>
    <xf numFmtId="0" fontId="3" fillId="0" borderId="10" xfId="3" applyFont="1" applyFill="1" applyBorder="1" applyAlignment="1">
      <alignment horizontal="left" vertical="center" wrapText="1" indent="1"/>
    </xf>
    <xf numFmtId="165" fontId="18" fillId="0" borderId="10" xfId="0" applyNumberFormat="1" applyFont="1" applyFill="1" applyBorder="1" applyAlignment="1">
      <alignment horizontal="left" vertical="center" wrapText="1"/>
    </xf>
    <xf numFmtId="0" fontId="3" fillId="0" borderId="10" xfId="3" applyFont="1" applyFill="1" applyBorder="1" applyAlignment="1">
      <alignment horizontal="left" vertical="center" indent="3"/>
    </xf>
    <xf numFmtId="0" fontId="3" fillId="0" borderId="13" xfId="0" applyFont="1" applyFill="1" applyBorder="1" applyAlignment="1">
      <alignment vertical="center" wrapText="1"/>
    </xf>
    <xf numFmtId="0" fontId="3" fillId="0" borderId="10" xfId="3" applyFont="1" applyFill="1" applyBorder="1" applyAlignment="1">
      <alignment horizontal="left" vertical="center" wrapText="1" indent="3"/>
    </xf>
    <xf numFmtId="0" fontId="3" fillId="0" borderId="10" xfId="0" applyFont="1" applyFill="1" applyBorder="1" applyAlignment="1">
      <alignment horizontal="left" vertical="center" wrapText="1" indent="1"/>
    </xf>
    <xf numFmtId="0" fontId="3" fillId="0" borderId="10" xfId="3" applyFont="1" applyFill="1" applyBorder="1" applyAlignment="1">
      <alignment horizontal="left" vertical="center" wrapText="1" indent="5"/>
    </xf>
    <xf numFmtId="0" fontId="3" fillId="0" borderId="10" xfId="0" applyFont="1" applyFill="1" applyBorder="1" applyAlignment="1">
      <alignment horizontal="left" vertical="center" wrapText="1" indent="7"/>
    </xf>
    <xf numFmtId="165" fontId="18" fillId="0" borderId="10" xfId="0" applyNumberFormat="1" applyFont="1" applyFill="1" applyBorder="1" applyAlignment="1">
      <alignment horizontal="left" vertical="center"/>
    </xf>
    <xf numFmtId="166" fontId="3" fillId="0" borderId="0" xfId="3" applyNumberFormat="1" applyFont="1" applyFill="1" applyAlignment="1">
      <alignment vertical="center"/>
    </xf>
    <xf numFmtId="49" fontId="4" fillId="0" borderId="18" xfId="0" applyNumberFormat="1" applyFont="1" applyFill="1" applyBorder="1" applyAlignment="1">
      <alignment horizontal="center" vertical="center"/>
    </xf>
    <xf numFmtId="0" fontId="3" fillId="0" borderId="14" xfId="3" applyFont="1" applyFill="1" applyBorder="1" applyAlignment="1">
      <alignment horizontal="left" vertical="center" indent="3"/>
    </xf>
    <xf numFmtId="0" fontId="4" fillId="0" borderId="19" xfId="3" applyFont="1" applyFill="1" applyBorder="1" applyAlignment="1">
      <alignment horizontal="center" vertical="center"/>
    </xf>
    <xf numFmtId="4" fontId="4" fillId="0" borderId="14" xfId="0" applyNumberFormat="1" applyFont="1" applyFill="1" applyBorder="1" applyAlignment="1">
      <alignment horizontal="center" vertical="center"/>
    </xf>
    <xf numFmtId="165" fontId="4" fillId="0" borderId="14" xfId="0" applyNumberFormat="1" applyFont="1" applyFill="1" applyBorder="1" applyAlignment="1">
      <alignment horizontal="center" vertical="center"/>
    </xf>
    <xf numFmtId="165" fontId="18" fillId="0" borderId="14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 indent="1"/>
    </xf>
    <xf numFmtId="4" fontId="4" fillId="2" borderId="10" xfId="0" applyNumberFormat="1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49" fontId="4" fillId="0" borderId="20" xfId="0" applyNumberFormat="1" applyFont="1" applyFill="1" applyBorder="1" applyAlignment="1">
      <alignment horizontal="center" vertical="center"/>
    </xf>
    <xf numFmtId="0" fontId="3" fillId="0" borderId="21" xfId="3" applyFont="1" applyFill="1" applyBorder="1" applyAlignment="1">
      <alignment horizontal="left" vertical="center" indent="3"/>
    </xf>
    <xf numFmtId="0" fontId="4" fillId="0" borderId="15" xfId="3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3" borderId="21" xfId="0" applyNumberFormat="1" applyFont="1" applyFill="1" applyBorder="1" applyAlignment="1">
      <alignment horizontal="center" vertical="center"/>
    </xf>
    <xf numFmtId="165" fontId="4" fillId="0" borderId="21" xfId="0" applyNumberFormat="1" applyFont="1" applyFill="1" applyBorder="1" applyAlignment="1">
      <alignment horizontal="center" vertical="center"/>
    </xf>
    <xf numFmtId="165" fontId="18" fillId="0" borderId="21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0" fontId="4" fillId="0" borderId="23" xfId="3" applyFont="1" applyFill="1" applyBorder="1" applyAlignment="1">
      <alignment horizontal="center" vertical="center"/>
    </xf>
    <xf numFmtId="4" fontId="4" fillId="0" borderId="13" xfId="0" applyNumberFormat="1" applyFont="1" applyFill="1" applyBorder="1" applyAlignment="1">
      <alignment horizontal="center" vertical="center"/>
    </xf>
    <xf numFmtId="165" fontId="4" fillId="0" borderId="13" xfId="0" applyNumberFormat="1" applyFont="1" applyFill="1" applyBorder="1" applyAlignment="1">
      <alignment horizontal="center" vertical="center"/>
    </xf>
    <xf numFmtId="165" fontId="18" fillId="0" borderId="13" xfId="0" applyNumberFormat="1" applyFont="1" applyFill="1" applyBorder="1" applyAlignment="1">
      <alignment horizontal="center" vertical="center"/>
    </xf>
    <xf numFmtId="4" fontId="18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4" fontId="18" fillId="0" borderId="3" xfId="0" applyNumberFormat="1" applyFont="1" applyFill="1" applyBorder="1" applyAlignment="1">
      <alignment horizontal="center" vertical="center"/>
    </xf>
    <xf numFmtId="4" fontId="4" fillId="4" borderId="10" xfId="0" applyNumberFormat="1" applyFont="1" applyFill="1" applyBorder="1" applyAlignment="1">
      <alignment horizontal="center" vertical="center"/>
    </xf>
    <xf numFmtId="4" fontId="4" fillId="4" borderId="14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left" vertical="center" wrapText="1" indent="1"/>
    </xf>
    <xf numFmtId="4" fontId="4" fillId="5" borderId="10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vertical="center" wrapText="1"/>
    </xf>
    <xf numFmtId="4" fontId="18" fillId="0" borderId="13" xfId="0" applyNumberFormat="1" applyFont="1" applyFill="1" applyBorder="1" applyAlignment="1">
      <alignment horizontal="center" vertical="center"/>
    </xf>
    <xf numFmtId="10" fontId="4" fillId="0" borderId="10" xfId="2" applyNumberFormat="1" applyFont="1" applyFill="1" applyBorder="1" applyAlignment="1">
      <alignment horizontal="center" vertical="center"/>
    </xf>
    <xf numFmtId="165" fontId="4" fillId="0" borderId="10" xfId="2" applyNumberFormat="1" applyFont="1" applyFill="1" applyBorder="1" applyAlignment="1">
      <alignment horizontal="center" vertical="center"/>
    </xf>
    <xf numFmtId="10" fontId="18" fillId="0" borderId="10" xfId="2" applyNumberFormat="1" applyFont="1" applyFill="1" applyBorder="1" applyAlignment="1">
      <alignment horizontal="center" vertical="center"/>
    </xf>
    <xf numFmtId="165" fontId="4" fillId="2" borderId="10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0" fontId="19" fillId="0" borderId="14" xfId="2" applyNumberFormat="1" applyFont="1" applyFill="1" applyBorder="1" applyAlignment="1">
      <alignment horizontal="center" vertical="center"/>
    </xf>
    <xf numFmtId="10" fontId="20" fillId="0" borderId="14" xfId="2" applyNumberFormat="1" applyFont="1" applyFill="1" applyBorder="1" applyAlignment="1">
      <alignment horizontal="center" vertical="center"/>
    </xf>
    <xf numFmtId="0" fontId="3" fillId="0" borderId="10" xfId="3" applyFont="1" applyFill="1" applyBorder="1" applyAlignment="1">
      <alignment horizontal="left" vertical="center" indent="5"/>
    </xf>
    <xf numFmtId="10" fontId="19" fillId="0" borderId="10" xfId="2" applyNumberFormat="1" applyFont="1" applyFill="1" applyBorder="1" applyAlignment="1">
      <alignment horizontal="center" vertical="center"/>
    </xf>
    <xf numFmtId="10" fontId="20" fillId="0" borderId="10" xfId="2" applyNumberFormat="1" applyFont="1" applyFill="1" applyBorder="1" applyAlignment="1">
      <alignment horizontal="center" vertical="center"/>
    </xf>
    <xf numFmtId="0" fontId="3" fillId="0" borderId="21" xfId="3" applyFont="1" applyFill="1" applyBorder="1" applyAlignment="1">
      <alignment horizontal="left" vertical="center" indent="5"/>
    </xf>
    <xf numFmtId="10" fontId="19" fillId="0" borderId="21" xfId="2" applyNumberFormat="1" applyFont="1" applyFill="1" applyBorder="1" applyAlignment="1">
      <alignment horizontal="center" vertical="center"/>
    </xf>
    <xf numFmtId="10" fontId="20" fillId="0" borderId="21" xfId="2" applyNumberFormat="1" applyFont="1" applyFill="1" applyBorder="1" applyAlignment="1">
      <alignment horizontal="center" vertical="center"/>
    </xf>
    <xf numFmtId="49" fontId="5" fillId="0" borderId="24" xfId="3" applyNumberFormat="1" applyFont="1" applyFill="1" applyBorder="1" applyAlignment="1">
      <alignment horizontal="center" vertical="center"/>
    </xf>
    <xf numFmtId="49" fontId="5" fillId="0" borderId="1" xfId="3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4" fontId="20" fillId="0" borderId="10" xfId="0" applyNumberFormat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4" fontId="18" fillId="0" borderId="14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vertical="center" wrapText="1"/>
    </xf>
    <xf numFmtId="3" fontId="4" fillId="0" borderId="21" xfId="0" applyNumberFormat="1" applyFont="1" applyFill="1" applyBorder="1" applyAlignment="1">
      <alignment horizontal="center" vertical="center"/>
    </xf>
    <xf numFmtId="3" fontId="4" fillId="4" borderId="21" xfId="1" applyNumberFormat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5" fontId="4" fillId="0" borderId="21" xfId="1" applyNumberFormat="1" applyFont="1" applyFill="1" applyBorder="1" applyAlignment="1">
      <alignment horizontal="center" vertical="center"/>
    </xf>
    <xf numFmtId="165" fontId="18" fillId="0" borderId="21" xfId="1" applyNumberFormat="1" applyFont="1" applyFill="1" applyBorder="1" applyAlignment="1">
      <alignment horizontal="center" vertical="center"/>
    </xf>
    <xf numFmtId="0" fontId="10" fillId="0" borderId="25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21" fillId="0" borderId="0" xfId="3" applyFont="1" applyFill="1" applyBorder="1" applyAlignment="1">
      <alignment horizontal="center" vertical="center" wrapText="1"/>
    </xf>
    <xf numFmtId="49" fontId="4" fillId="0" borderId="9" xfId="3" applyNumberFormat="1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 wrapText="1"/>
    </xf>
    <xf numFmtId="0" fontId="22" fillId="0" borderId="10" xfId="3" applyFont="1" applyFill="1" applyBorder="1" applyAlignment="1">
      <alignment horizontal="center" vertical="center" wrapText="1"/>
    </xf>
    <xf numFmtId="49" fontId="16" fillId="0" borderId="20" xfId="3" applyNumberFormat="1" applyFont="1" applyFill="1" applyBorder="1" applyAlignment="1">
      <alignment horizontal="center" vertical="center"/>
    </xf>
    <xf numFmtId="0" fontId="16" fillId="0" borderId="21" xfId="3" applyFont="1" applyFill="1" applyBorder="1" applyAlignment="1">
      <alignment horizontal="center" vertical="center" wrapText="1"/>
    </xf>
    <xf numFmtId="0" fontId="16" fillId="0" borderId="21" xfId="3" applyFont="1" applyFill="1" applyBorder="1" applyAlignment="1">
      <alignment horizontal="center" vertical="center"/>
    </xf>
    <xf numFmtId="0" fontId="23" fillId="0" borderId="21" xfId="3" applyFont="1" applyFill="1" applyBorder="1" applyAlignment="1">
      <alignment horizontal="center" vertical="center"/>
    </xf>
    <xf numFmtId="0" fontId="3" fillId="0" borderId="5" xfId="3" applyFont="1" applyFill="1" applyBorder="1" applyAlignment="1">
      <alignment horizontal="left" vertical="center" wrapText="1"/>
    </xf>
    <xf numFmtId="0" fontId="3" fillId="0" borderId="6" xfId="3" applyFont="1" applyFill="1" applyBorder="1" applyAlignment="1">
      <alignment horizontal="left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165" fontId="4" fillId="0" borderId="13" xfId="3" applyNumberFormat="1" applyFont="1" applyFill="1" applyBorder="1" applyAlignment="1">
      <alignment horizontal="center" vertical="center" wrapText="1"/>
    </xf>
    <xf numFmtId="165" fontId="18" fillId="0" borderId="13" xfId="3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4" fillId="0" borderId="10" xfId="3" applyNumberFormat="1" applyFont="1" applyFill="1" applyBorder="1" applyAlignment="1">
      <alignment horizontal="center" vertical="center" wrapText="1"/>
    </xf>
    <xf numFmtId="165" fontId="4" fillId="0" borderId="10" xfId="3" applyNumberFormat="1" applyFont="1" applyFill="1" applyBorder="1" applyAlignment="1">
      <alignment horizontal="center" vertical="center" wrapText="1"/>
    </xf>
    <xf numFmtId="165" fontId="18" fillId="0" borderId="10" xfId="3" applyNumberFormat="1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left" vertical="center" indent="7"/>
    </xf>
    <xf numFmtId="0" fontId="3" fillId="0" borderId="14" xfId="0" applyFont="1" applyFill="1" applyBorder="1" applyAlignment="1">
      <alignment horizontal="left" vertical="center" wrapText="1" indent="1"/>
    </xf>
    <xf numFmtId="4" fontId="4" fillId="0" borderId="14" xfId="3" applyNumberFormat="1" applyFont="1" applyFill="1" applyBorder="1" applyAlignment="1">
      <alignment horizontal="center" vertical="center" wrapText="1"/>
    </xf>
    <xf numFmtId="165" fontId="4" fillId="0" borderId="14" xfId="3" applyNumberFormat="1" applyFont="1" applyFill="1" applyBorder="1" applyAlignment="1">
      <alignment horizontal="center" vertical="center" wrapText="1"/>
    </xf>
    <xf numFmtId="165" fontId="18" fillId="0" borderId="14" xfId="3" applyNumberFormat="1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/>
    </xf>
    <xf numFmtId="4" fontId="18" fillId="0" borderId="3" xfId="3" applyNumberFormat="1" applyFont="1" applyFill="1" applyBorder="1" applyAlignment="1">
      <alignment horizontal="center" vertical="center"/>
    </xf>
    <xf numFmtId="49" fontId="4" fillId="0" borderId="9" xfId="3" applyNumberFormat="1" applyFont="1" applyFill="1" applyBorder="1" applyAlignment="1">
      <alignment horizontal="center" vertical="center"/>
    </xf>
    <xf numFmtId="4" fontId="4" fillId="0" borderId="10" xfId="3" applyNumberFormat="1" applyFont="1" applyFill="1" applyBorder="1" applyAlignment="1">
      <alignment horizontal="center" vertical="center"/>
    </xf>
    <xf numFmtId="165" fontId="4" fillId="0" borderId="10" xfId="3" applyNumberFormat="1" applyFont="1" applyFill="1" applyBorder="1" applyAlignment="1">
      <alignment horizontal="center" vertical="center"/>
    </xf>
    <xf numFmtId="165" fontId="18" fillId="0" borderId="10" xfId="3" applyNumberFormat="1" applyFont="1" applyFill="1" applyBorder="1" applyAlignment="1">
      <alignment horizontal="center" vertical="center"/>
    </xf>
    <xf numFmtId="0" fontId="4" fillId="0" borderId="11" xfId="3" applyFont="1" applyFill="1" applyBorder="1" applyAlignment="1">
      <alignment horizontal="center" vertical="center" wrapText="1"/>
    </xf>
    <xf numFmtId="4" fontId="18" fillId="0" borderId="10" xfId="3" applyNumberFormat="1" applyFont="1" applyFill="1" applyBorder="1" applyAlignment="1">
      <alignment horizontal="center" vertical="center"/>
    </xf>
    <xf numFmtId="49" fontId="4" fillId="0" borderId="20" xfId="3" applyNumberFormat="1" applyFont="1" applyFill="1" applyBorder="1" applyAlignment="1">
      <alignment horizontal="center" vertical="center"/>
    </xf>
    <xf numFmtId="0" fontId="3" fillId="0" borderId="21" xfId="3" applyFont="1" applyFill="1" applyBorder="1" applyAlignment="1">
      <alignment horizontal="left" vertical="center" wrapText="1" indent="3"/>
    </xf>
    <xf numFmtId="4" fontId="4" fillId="0" borderId="21" xfId="3" applyNumberFormat="1" applyFont="1" applyFill="1" applyBorder="1" applyAlignment="1">
      <alignment horizontal="center" vertical="center"/>
    </xf>
    <xf numFmtId="165" fontId="4" fillId="0" borderId="21" xfId="3" applyNumberFormat="1" applyFont="1" applyFill="1" applyBorder="1" applyAlignment="1">
      <alignment horizontal="center" vertical="center"/>
    </xf>
    <xf numFmtId="165" fontId="18" fillId="0" borderId="21" xfId="3" applyNumberFormat="1" applyFont="1" applyFill="1" applyBorder="1" applyAlignment="1">
      <alignment horizontal="center" vertical="center"/>
    </xf>
    <xf numFmtId="49" fontId="12" fillId="0" borderId="26" xfId="3" applyNumberFormat="1" applyFont="1" applyFill="1" applyBorder="1" applyAlignment="1">
      <alignment horizontal="left" vertical="center"/>
    </xf>
    <xf numFmtId="49" fontId="18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top" wrapText="1"/>
    </xf>
    <xf numFmtId="49" fontId="18" fillId="0" borderId="0" xfId="3" applyNumberFormat="1" applyFont="1" applyFill="1" applyAlignment="1">
      <alignment horizontal="left" vertical="top" wrapText="1"/>
    </xf>
    <xf numFmtId="49" fontId="4" fillId="0" borderId="0" xfId="3" applyNumberFormat="1" applyFont="1" applyFill="1" applyAlignment="1">
      <alignment horizontal="left" vertical="top" wrapText="1"/>
    </xf>
    <xf numFmtId="49" fontId="24" fillId="6" borderId="0" xfId="3" applyNumberFormat="1" applyFont="1" applyFill="1" applyAlignment="1">
      <alignment horizontal="left" vertical="center"/>
    </xf>
    <xf numFmtId="0" fontId="3" fillId="6" borderId="0" xfId="3" applyFont="1" applyFill="1" applyAlignment="1">
      <alignment wrapText="1"/>
    </xf>
    <xf numFmtId="0" fontId="4" fillId="6" borderId="0" xfId="3" applyFont="1" applyFill="1" applyAlignment="1">
      <alignment horizontal="center" vertical="center" wrapText="1"/>
    </xf>
    <xf numFmtId="0" fontId="3" fillId="6" borderId="0" xfId="3" applyFont="1" applyFill="1" applyAlignment="1">
      <alignment horizontal="center" vertical="center" wrapText="1"/>
    </xf>
    <xf numFmtId="0" fontId="3" fillId="6" borderId="0" xfId="3" applyFont="1" applyFill="1"/>
    <xf numFmtId="0" fontId="6" fillId="6" borderId="0" xfId="3" applyFont="1" applyFill="1"/>
    <xf numFmtId="49" fontId="25" fillId="0" borderId="2" xfId="3" applyNumberFormat="1" applyFont="1" applyFill="1" applyBorder="1" applyAlignment="1">
      <alignment horizontal="center" vertical="center" wrapText="1"/>
    </xf>
    <xf numFmtId="0" fontId="26" fillId="0" borderId="3" xfId="3" applyFont="1" applyFill="1" applyBorder="1" applyAlignment="1">
      <alignment horizontal="center" vertical="center" wrapText="1"/>
    </xf>
    <xf numFmtId="0" fontId="26" fillId="0" borderId="4" xfId="3" applyFont="1" applyFill="1" applyBorder="1" applyAlignment="1">
      <alignment horizontal="center" vertical="center" wrapText="1"/>
    </xf>
    <xf numFmtId="4" fontId="14" fillId="0" borderId="5" xfId="3" applyNumberFormat="1" applyFont="1" applyFill="1" applyBorder="1" applyAlignment="1">
      <alignment horizontal="center" vertical="center" wrapText="1"/>
    </xf>
    <xf numFmtId="4" fontId="14" fillId="0" borderId="6" xfId="3" applyNumberFormat="1" applyFont="1" applyFill="1" applyBorder="1" applyAlignment="1">
      <alignment horizontal="center" vertical="center" wrapText="1"/>
    </xf>
    <xf numFmtId="4" fontId="14" fillId="0" borderId="7" xfId="3" applyNumberFormat="1" applyFont="1" applyFill="1" applyBorder="1" applyAlignment="1">
      <alignment horizontal="center" vertical="center" wrapText="1"/>
    </xf>
    <xf numFmtId="4" fontId="15" fillId="0" borderId="27" xfId="3" applyNumberFormat="1" applyFont="1" applyFill="1" applyBorder="1" applyAlignment="1">
      <alignment horizontal="center" vertical="center" wrapText="1"/>
    </xf>
    <xf numFmtId="49" fontId="25" fillId="0" borderId="9" xfId="3" applyNumberFormat="1" applyFont="1" applyFill="1" applyBorder="1" applyAlignment="1">
      <alignment horizontal="center" vertical="center" wrapText="1"/>
    </xf>
    <xf numFmtId="0" fontId="26" fillId="0" borderId="10" xfId="3" applyFont="1" applyFill="1" applyBorder="1" applyAlignment="1">
      <alignment horizontal="center" vertical="center" wrapText="1"/>
    </xf>
    <xf numFmtId="0" fontId="26" fillId="0" borderId="11" xfId="3" applyFont="1" applyFill="1" applyBorder="1" applyAlignment="1">
      <alignment horizontal="center" vertical="center" wrapText="1"/>
    </xf>
    <xf numFmtId="4" fontId="15" fillId="0" borderId="10" xfId="3" applyNumberFormat="1" applyFont="1" applyFill="1" applyBorder="1" applyAlignment="1">
      <alignment horizontal="center" vertical="center" wrapText="1"/>
    </xf>
    <xf numFmtId="4" fontId="15" fillId="0" borderId="12" xfId="3" applyNumberFormat="1" applyFont="1" applyFill="1" applyBorder="1" applyAlignment="1">
      <alignment horizontal="center" vertical="center" wrapText="1"/>
    </xf>
    <xf numFmtId="4" fontId="15" fillId="0" borderId="23" xfId="3" applyNumberFormat="1" applyFont="1" applyFill="1" applyBorder="1" applyAlignment="1">
      <alignment horizontal="center" vertical="center" wrapText="1"/>
    </xf>
    <xf numFmtId="49" fontId="27" fillId="0" borderId="7" xfId="3" applyNumberFormat="1" applyFont="1" applyFill="1" applyBorder="1" applyAlignment="1">
      <alignment horizontal="center" vertical="center"/>
    </xf>
    <xf numFmtId="49" fontId="27" fillId="0" borderId="28" xfId="3" applyNumberFormat="1" applyFont="1" applyFill="1" applyBorder="1" applyAlignment="1">
      <alignment horizontal="center" vertical="center"/>
    </xf>
    <xf numFmtId="49" fontId="27" fillId="0" borderId="6" xfId="3" applyNumberFormat="1" applyFont="1" applyFill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 indent="1"/>
    </xf>
    <xf numFmtId="4" fontId="4" fillId="0" borderId="29" xfId="3" applyNumberFormat="1" applyFont="1" applyFill="1" applyBorder="1" applyAlignment="1">
      <alignment horizontal="center" vertical="center"/>
    </xf>
    <xf numFmtId="0" fontId="2" fillId="0" borderId="13" xfId="0" applyFont="1" applyFill="1" applyBorder="1"/>
    <xf numFmtId="49" fontId="4" fillId="0" borderId="10" xfId="0" applyNumberFormat="1" applyFont="1" applyFill="1" applyBorder="1" applyAlignment="1">
      <alignment horizontal="center" vertical="center"/>
    </xf>
    <xf numFmtId="0" fontId="4" fillId="0" borderId="30" xfId="3" applyFont="1" applyFill="1" applyBorder="1" applyAlignment="1">
      <alignment horizontal="center" vertical="center"/>
    </xf>
    <xf numFmtId="0" fontId="28" fillId="0" borderId="10" xfId="0" applyFont="1" applyFill="1" applyBorder="1"/>
    <xf numFmtId="0" fontId="2" fillId="0" borderId="10" xfId="0" applyFont="1" applyFill="1" applyBorder="1"/>
    <xf numFmtId="4" fontId="4" fillId="0" borderId="31" xfId="3" applyNumberFormat="1" applyFont="1" applyFill="1" applyBorder="1" applyAlignment="1">
      <alignment horizontal="center" vertical="center"/>
    </xf>
    <xf numFmtId="3" fontId="28" fillId="0" borderId="12" xfId="0" applyNumberFormat="1" applyFont="1" applyFill="1" applyBorder="1"/>
    <xf numFmtId="0" fontId="10" fillId="0" borderId="32" xfId="3" applyFont="1" applyFill="1" applyBorder="1" applyAlignment="1">
      <alignment horizontal="center" vertical="center" wrapText="1"/>
    </xf>
    <xf numFmtId="0" fontId="10" fillId="0" borderId="30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167" fontId="6" fillId="0" borderId="10" xfId="3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vertical="center" wrapText="1"/>
    </xf>
    <xf numFmtId="2" fontId="4" fillId="0" borderId="31" xfId="3" applyNumberFormat="1" applyFont="1" applyFill="1" applyBorder="1" applyAlignment="1">
      <alignment horizontal="center" vertical="center"/>
    </xf>
    <xf numFmtId="2" fontId="4" fillId="0" borderId="10" xfId="3" applyNumberFormat="1" applyFont="1" applyFill="1" applyBorder="1" applyAlignment="1">
      <alignment horizontal="center" vertical="center"/>
    </xf>
    <xf numFmtId="0" fontId="4" fillId="0" borderId="31" xfId="3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4"/>
  <sheetViews>
    <sheetView tabSelected="1" view="pageBreakPreview" topLeftCell="A4" zoomScaleNormal="100" zoomScaleSheetLayoutView="100" workbookViewId="0">
      <pane xSplit="2" ySplit="12" topLeftCell="C16" activePane="bottomRight" state="frozen"/>
      <selection activeCell="A4" sqref="A4"/>
      <selection pane="topRight" activeCell="C4" sqref="C4"/>
      <selection pane="bottomLeft" activeCell="A16" sqref="A16"/>
      <selection pane="bottomRight" activeCell="E374" sqref="E374"/>
    </sheetView>
  </sheetViews>
  <sheetFormatPr defaultColWidth="10.28515625" defaultRowHeight="15" outlineLevelRow="1" outlineLevelCol="1" x14ac:dyDescent="0.25"/>
  <cols>
    <col min="1" max="1" width="10.140625" customWidth="1"/>
    <col min="2" max="2" width="85.28515625" customWidth="1"/>
    <col min="3" max="3" width="12.28515625" customWidth="1"/>
    <col min="4" max="7" width="20.7109375" customWidth="1"/>
    <col min="8" max="8" width="70.5703125" hidden="1" customWidth="1" outlineLevel="1"/>
    <col min="9" max="9" width="9.7109375" customWidth="1" collapsed="1"/>
    <col min="10" max="10" width="8.42578125" customWidth="1"/>
    <col min="11" max="11" width="4.5703125" customWidth="1"/>
    <col min="12" max="12" width="2.5703125" customWidth="1"/>
    <col min="13" max="13" width="3.85546875" customWidth="1"/>
    <col min="14" max="14" width="13.28515625" customWidth="1"/>
  </cols>
  <sheetData>
    <row r="1" spans="1:9" ht="18.75" x14ac:dyDescent="0.25">
      <c r="A1" s="1"/>
      <c r="B1" s="2"/>
      <c r="C1" s="3"/>
      <c r="D1" s="4"/>
      <c r="E1" s="5"/>
      <c r="F1" s="4"/>
      <c r="G1" s="4"/>
      <c r="H1" s="6"/>
      <c r="I1" s="4"/>
    </row>
    <row r="2" spans="1:9" ht="18.75" x14ac:dyDescent="0.25">
      <c r="A2" s="1"/>
      <c r="B2" s="2"/>
      <c r="C2" s="3"/>
      <c r="D2" s="4"/>
      <c r="E2" s="5"/>
      <c r="F2" s="4"/>
      <c r="G2" s="4"/>
      <c r="H2" s="6"/>
      <c r="I2" s="4"/>
    </row>
    <row r="3" spans="1:9" ht="18.75" x14ac:dyDescent="0.25">
      <c r="A3" s="1"/>
      <c r="B3" s="2"/>
      <c r="C3" s="3"/>
      <c r="D3" s="4"/>
      <c r="E3" s="5"/>
      <c r="F3" s="4"/>
      <c r="G3" s="4"/>
      <c r="H3" s="6"/>
      <c r="I3" s="4"/>
    </row>
    <row r="6" spans="1:9" ht="15.75" customHeight="1" x14ac:dyDescent="0.25">
      <c r="A6" s="7" t="s">
        <v>0</v>
      </c>
      <c r="B6" s="7"/>
      <c r="C6" s="7"/>
      <c r="D6" s="7"/>
      <c r="E6" s="7"/>
      <c r="F6" s="7"/>
      <c r="G6" s="7"/>
      <c r="H6" s="8"/>
      <c r="I6" s="9"/>
    </row>
    <row r="7" spans="1:9" ht="29.25" customHeight="1" x14ac:dyDescent="0.25">
      <c r="A7" s="7"/>
      <c r="B7" s="7"/>
      <c r="C7" s="7"/>
      <c r="D7" s="7"/>
      <c r="E7" s="7"/>
      <c r="F7" s="7"/>
      <c r="G7" s="7"/>
      <c r="H7" s="8"/>
      <c r="I7" s="9"/>
    </row>
    <row r="9" spans="1:9" ht="17.25" customHeight="1" x14ac:dyDescent="0.25">
      <c r="A9" s="10" t="s">
        <v>1</v>
      </c>
      <c r="B9" s="10"/>
      <c r="C9" s="3"/>
      <c r="D9" s="4"/>
      <c r="E9" s="4"/>
      <c r="F9" s="4"/>
      <c r="G9" s="4"/>
      <c r="H9" s="6"/>
      <c r="I9" s="4"/>
    </row>
    <row r="10" spans="1:9" ht="15.75" x14ac:dyDescent="0.25">
      <c r="A10" s="11" t="s">
        <v>2</v>
      </c>
      <c r="B10" s="11"/>
      <c r="C10" s="3"/>
      <c r="D10" s="4"/>
      <c r="E10" s="4"/>
      <c r="F10" s="4"/>
      <c r="G10" s="4"/>
      <c r="H10" s="6"/>
      <c r="I10" s="4"/>
    </row>
    <row r="11" spans="1:9" ht="18.75" x14ac:dyDescent="0.25">
      <c r="A11" s="10" t="s">
        <v>3</v>
      </c>
      <c r="B11" s="10"/>
      <c r="C11" s="3"/>
      <c r="D11" s="4"/>
      <c r="E11" s="4"/>
      <c r="F11" s="4"/>
      <c r="G11" s="4"/>
      <c r="H11" s="6"/>
      <c r="I11" s="4"/>
    </row>
    <row r="12" spans="1:9" ht="18.75" x14ac:dyDescent="0.25">
      <c r="A12" s="12" t="s">
        <v>4</v>
      </c>
      <c r="B12" s="12"/>
      <c r="C12" s="3"/>
      <c r="D12" s="4"/>
      <c r="E12" s="4"/>
      <c r="F12" s="4"/>
      <c r="G12" s="4"/>
      <c r="H12" s="6"/>
      <c r="I12" s="4"/>
    </row>
    <row r="13" spans="1:9" ht="18.75" x14ac:dyDescent="0.25">
      <c r="A13" s="1"/>
      <c r="B13" s="13"/>
      <c r="C13" s="3"/>
      <c r="D13" s="4"/>
      <c r="E13" s="4"/>
      <c r="F13" s="4"/>
      <c r="G13" s="4"/>
      <c r="H13" s="6"/>
      <c r="I13" s="4"/>
    </row>
    <row r="14" spans="1:9" ht="40.5" customHeight="1" x14ac:dyDescent="0.25">
      <c r="A14" s="14" t="s">
        <v>5</v>
      </c>
      <c r="B14" s="14"/>
      <c r="C14" s="3"/>
      <c r="D14" s="4"/>
      <c r="E14" s="15"/>
      <c r="F14" s="4"/>
      <c r="G14" s="4"/>
      <c r="H14" s="6"/>
      <c r="I14" s="4"/>
    </row>
    <row r="15" spans="1:9" ht="15.75" x14ac:dyDescent="0.25">
      <c r="A15" s="16" t="s">
        <v>6</v>
      </c>
      <c r="B15" s="16"/>
      <c r="C15" s="3"/>
      <c r="D15" s="4"/>
      <c r="E15" s="17"/>
      <c r="F15" s="4"/>
      <c r="G15" s="4"/>
      <c r="H15" s="6"/>
      <c r="I15" s="4"/>
    </row>
    <row r="16" spans="1:9" ht="15.75" hidden="1" x14ac:dyDescent="0.25">
      <c r="A16" s="4"/>
      <c r="B16" s="4"/>
      <c r="C16" s="4"/>
      <c r="D16" s="18">
        <v>6.3240450019999299</v>
      </c>
      <c r="E16" s="15">
        <f>E373-E210</f>
        <v>0</v>
      </c>
      <c r="F16" s="4"/>
      <c r="G16" s="4"/>
      <c r="H16" s="6"/>
      <c r="I16" s="4"/>
    </row>
    <row r="17" spans="1:15" ht="15.75" hidden="1" x14ac:dyDescent="0.25">
      <c r="A17" s="4"/>
      <c r="B17" s="4"/>
      <c r="C17" s="4"/>
      <c r="D17" s="4"/>
      <c r="E17" s="15">
        <f>E210-E373</f>
        <v>0</v>
      </c>
      <c r="F17" s="15">
        <f>F100-F106</f>
        <v>-98.884157543684069</v>
      </c>
      <c r="G17" s="15">
        <f>F29+F32-F57-F58-F63-F64</f>
        <v>-1993.1359021552123</v>
      </c>
      <c r="H17" s="19"/>
      <c r="I17" s="4"/>
      <c r="J17" s="4"/>
      <c r="K17" s="4"/>
      <c r="L17" s="4"/>
      <c r="M17" s="4"/>
      <c r="N17" s="4"/>
      <c r="O17" s="4"/>
    </row>
    <row r="18" spans="1:15" ht="18.75" hidden="1" customHeight="1" thickBot="1" x14ac:dyDescent="0.3">
      <c r="A18" s="20" t="s">
        <v>7</v>
      </c>
      <c r="B18" s="20"/>
      <c r="C18" s="20"/>
      <c r="D18" s="20"/>
      <c r="E18" s="20"/>
      <c r="F18" s="20"/>
      <c r="G18" s="20"/>
      <c r="H18" s="21"/>
      <c r="I18" s="22"/>
      <c r="J18" s="4"/>
      <c r="K18" s="4"/>
      <c r="L18" s="4"/>
      <c r="M18" s="4"/>
      <c r="N18" s="4"/>
      <c r="O18" s="4"/>
    </row>
    <row r="19" spans="1:15" ht="35.25" hidden="1" customHeight="1" x14ac:dyDescent="0.25">
      <c r="A19" s="23" t="s">
        <v>8</v>
      </c>
      <c r="B19" s="24" t="s">
        <v>9</v>
      </c>
      <c r="C19" s="25" t="s">
        <v>10</v>
      </c>
      <c r="D19" s="26" t="s">
        <v>11</v>
      </c>
      <c r="E19" s="27"/>
      <c r="F19" s="28" t="s">
        <v>12</v>
      </c>
      <c r="G19" s="27"/>
      <c r="H19" s="29" t="s">
        <v>13</v>
      </c>
      <c r="I19" s="30"/>
      <c r="J19" s="4"/>
      <c r="K19" s="4"/>
      <c r="L19" s="4"/>
      <c r="M19" s="4"/>
      <c r="N19" s="4"/>
      <c r="O19" s="4"/>
    </row>
    <row r="20" spans="1:15" ht="15.75" hidden="1" x14ac:dyDescent="0.25">
      <c r="A20" s="31"/>
      <c r="B20" s="32"/>
      <c r="C20" s="33"/>
      <c r="D20" s="34" t="s">
        <v>14</v>
      </c>
      <c r="E20" s="35" t="s">
        <v>15</v>
      </c>
      <c r="F20" s="35" t="s">
        <v>16</v>
      </c>
      <c r="G20" s="34" t="s">
        <v>17</v>
      </c>
      <c r="H20" s="36"/>
      <c r="I20" s="37"/>
      <c r="J20" s="4"/>
      <c r="K20" s="4"/>
      <c r="L20" s="4"/>
      <c r="M20" s="4"/>
      <c r="N20" s="4"/>
      <c r="O20" s="4"/>
    </row>
    <row r="21" spans="1:15" s="43" customFormat="1" ht="16.5" hidden="1" thickBot="1" x14ac:dyDescent="0.3">
      <c r="A21" s="38">
        <v>1</v>
      </c>
      <c r="B21" s="39">
        <v>2</v>
      </c>
      <c r="C21" s="40">
        <v>3</v>
      </c>
      <c r="D21" s="38" t="s">
        <v>18</v>
      </c>
      <c r="E21" s="39">
        <v>5</v>
      </c>
      <c r="F21" s="38" t="s">
        <v>19</v>
      </c>
      <c r="G21" s="39">
        <v>7</v>
      </c>
      <c r="H21" s="41" t="s">
        <v>20</v>
      </c>
      <c r="I21" s="42"/>
      <c r="J21" s="4"/>
    </row>
    <row r="22" spans="1:15" s="43" customFormat="1" ht="19.5" hidden="1" thickBot="1" x14ac:dyDescent="0.3">
      <c r="A22" s="44" t="s">
        <v>21</v>
      </c>
      <c r="B22" s="45"/>
      <c r="C22" s="45"/>
      <c r="D22" s="45"/>
      <c r="E22" s="45"/>
      <c r="F22" s="45"/>
      <c r="G22" s="45"/>
      <c r="H22" s="46"/>
      <c r="I22" s="47"/>
      <c r="J22" s="4"/>
    </row>
    <row r="23" spans="1:15" s="43" customFormat="1" ht="15.75" hidden="1" x14ac:dyDescent="0.25">
      <c r="A23" s="48" t="s">
        <v>22</v>
      </c>
      <c r="B23" s="49" t="s">
        <v>23</v>
      </c>
      <c r="C23" s="50" t="s">
        <v>24</v>
      </c>
      <c r="D23" s="51">
        <f>D29+D31+D32+D37</f>
        <v>10312.165609470405</v>
      </c>
      <c r="E23" s="52">
        <f>E29+E31+E32+E37</f>
        <v>4472.0860673583338</v>
      </c>
      <c r="F23" s="52">
        <f>E23-D23</f>
        <v>-5840.0795421120711</v>
      </c>
      <c r="G23" s="53">
        <f>IFERROR(F23/D23,0)</f>
        <v>-0.56632910712263052</v>
      </c>
      <c r="H23" s="54"/>
      <c r="I23" s="55"/>
      <c r="J23" s="15"/>
      <c r="K23" s="15"/>
      <c r="N23" s="56"/>
      <c r="O23" s="56"/>
    </row>
    <row r="24" spans="1:15" s="43" customFormat="1" ht="15.75" hidden="1" customHeight="1" outlineLevel="1" x14ac:dyDescent="0.25">
      <c r="A24" s="57" t="s">
        <v>25</v>
      </c>
      <c r="B24" s="58" t="s">
        <v>26</v>
      </c>
      <c r="C24" s="59" t="s">
        <v>24</v>
      </c>
      <c r="D24" s="60" t="s">
        <v>27</v>
      </c>
      <c r="E24" s="61" t="s">
        <v>27</v>
      </c>
      <c r="F24" s="61" t="s">
        <v>27</v>
      </c>
      <c r="G24" s="62" t="s">
        <v>27</v>
      </c>
      <c r="H24" s="63"/>
      <c r="I24" s="55"/>
      <c r="J24" s="15"/>
      <c r="K24" s="15"/>
      <c r="N24" s="56"/>
    </row>
    <row r="25" spans="1:15" s="43" customFormat="1" ht="31.5" hidden="1" customHeight="1" outlineLevel="1" x14ac:dyDescent="0.25">
      <c r="A25" s="57" t="s">
        <v>28</v>
      </c>
      <c r="B25" s="64" t="s">
        <v>29</v>
      </c>
      <c r="C25" s="59" t="s">
        <v>24</v>
      </c>
      <c r="D25" s="60" t="s">
        <v>27</v>
      </c>
      <c r="E25" s="61" t="s">
        <v>27</v>
      </c>
      <c r="F25" s="61" t="s">
        <v>27</v>
      </c>
      <c r="G25" s="62" t="s">
        <v>27</v>
      </c>
      <c r="H25" s="63"/>
      <c r="I25" s="55"/>
      <c r="J25" s="15"/>
      <c r="K25" s="15"/>
      <c r="N25" s="56"/>
    </row>
    <row r="26" spans="1:15" s="43" customFormat="1" ht="31.5" hidden="1" customHeight="1" outlineLevel="1" x14ac:dyDescent="0.25">
      <c r="A26" s="57" t="s">
        <v>30</v>
      </c>
      <c r="B26" s="64" t="s">
        <v>31</v>
      </c>
      <c r="C26" s="59" t="s">
        <v>24</v>
      </c>
      <c r="D26" s="60" t="s">
        <v>27</v>
      </c>
      <c r="E26" s="61" t="s">
        <v>27</v>
      </c>
      <c r="F26" s="61" t="s">
        <v>27</v>
      </c>
      <c r="G26" s="62" t="s">
        <v>27</v>
      </c>
      <c r="H26" s="63"/>
      <c r="I26" s="55"/>
      <c r="J26" s="15"/>
      <c r="K26" s="15"/>
      <c r="N26" s="56"/>
    </row>
    <row r="27" spans="1:15" s="43" customFormat="1" ht="31.5" hidden="1" customHeight="1" outlineLevel="1" x14ac:dyDescent="0.25">
      <c r="A27" s="57" t="s">
        <v>32</v>
      </c>
      <c r="B27" s="64" t="s">
        <v>33</v>
      </c>
      <c r="C27" s="59" t="s">
        <v>24</v>
      </c>
      <c r="D27" s="60" t="s">
        <v>27</v>
      </c>
      <c r="E27" s="61" t="s">
        <v>27</v>
      </c>
      <c r="F27" s="61" t="s">
        <v>27</v>
      </c>
      <c r="G27" s="62" t="s">
        <v>27</v>
      </c>
      <c r="H27" s="63"/>
      <c r="I27" s="55"/>
      <c r="J27" s="15"/>
      <c r="K27" s="15"/>
      <c r="N27" s="56"/>
    </row>
    <row r="28" spans="1:15" s="43" customFormat="1" ht="15.75" hidden="1" customHeight="1" outlineLevel="1" x14ac:dyDescent="0.25">
      <c r="A28" s="57" t="s">
        <v>34</v>
      </c>
      <c r="B28" s="58" t="s">
        <v>35</v>
      </c>
      <c r="C28" s="59" t="s">
        <v>24</v>
      </c>
      <c r="D28" s="60" t="s">
        <v>27</v>
      </c>
      <c r="E28" s="61" t="s">
        <v>27</v>
      </c>
      <c r="F28" s="61" t="s">
        <v>27</v>
      </c>
      <c r="G28" s="62" t="s">
        <v>27</v>
      </c>
      <c r="H28" s="63"/>
      <c r="I28" s="55"/>
      <c r="J28" s="15"/>
      <c r="K28" s="15"/>
      <c r="N28" s="56"/>
    </row>
    <row r="29" spans="1:15" s="43" customFormat="1" ht="15.75" hidden="1" collapsed="1" x14ac:dyDescent="0.25">
      <c r="A29" s="57" t="s">
        <v>36</v>
      </c>
      <c r="B29" s="58" t="s">
        <v>37</v>
      </c>
      <c r="C29" s="59" t="s">
        <v>24</v>
      </c>
      <c r="D29" s="60">
        <v>5213.4929684213876</v>
      </c>
      <c r="E29" s="61">
        <v>2187.0944632966666</v>
      </c>
      <c r="F29" s="61">
        <f>E29-D29</f>
        <v>-3026.3985051247209</v>
      </c>
      <c r="G29" s="62">
        <f t="shared" ref="G29:G90" si="0">IFERROR(F29/D29,0)</f>
        <v>-0.58049344718711593</v>
      </c>
      <c r="H29" s="65"/>
      <c r="I29" s="55"/>
      <c r="J29" s="15"/>
      <c r="K29" s="15"/>
      <c r="N29" s="56"/>
    </row>
    <row r="30" spans="1:15" s="43" customFormat="1" ht="15.75" hidden="1" customHeight="1" outlineLevel="1" x14ac:dyDescent="0.25">
      <c r="A30" s="57" t="s">
        <v>38</v>
      </c>
      <c r="B30" s="58" t="s">
        <v>39</v>
      </c>
      <c r="C30" s="59" t="s">
        <v>24</v>
      </c>
      <c r="D30" s="60" t="s">
        <v>27</v>
      </c>
      <c r="E30" s="60" t="s">
        <v>27</v>
      </c>
      <c r="F30" s="61" t="s">
        <v>27</v>
      </c>
      <c r="G30" s="62" t="s">
        <v>27</v>
      </c>
      <c r="H30" s="63"/>
      <c r="I30" s="55"/>
      <c r="J30" s="15"/>
      <c r="K30" s="15"/>
      <c r="N30" s="56"/>
    </row>
    <row r="31" spans="1:15" s="43" customFormat="1" ht="15.75" hidden="1" collapsed="1" x14ac:dyDescent="0.25">
      <c r="A31" s="57" t="s">
        <v>40</v>
      </c>
      <c r="B31" s="58" t="s">
        <v>41</v>
      </c>
      <c r="C31" s="59" t="s">
        <v>24</v>
      </c>
      <c r="D31" s="60">
        <v>350.25116648804152</v>
      </c>
      <c r="E31" s="61">
        <v>81.648254800000018</v>
      </c>
      <c r="F31" s="61">
        <f t="shared" ref="F31:F90" si="1">E31-D31</f>
        <v>-268.6029116880415</v>
      </c>
      <c r="G31" s="62">
        <f t="shared" si="0"/>
        <v>-0.76688655852688592</v>
      </c>
      <c r="H31" s="63"/>
      <c r="I31" s="55"/>
      <c r="J31" s="15"/>
      <c r="K31" s="15"/>
      <c r="N31" s="56"/>
    </row>
    <row r="32" spans="1:15" s="43" customFormat="1" ht="15.75" hidden="1" x14ac:dyDescent="0.25">
      <c r="A32" s="57" t="s">
        <v>42</v>
      </c>
      <c r="B32" s="58" t="s">
        <v>43</v>
      </c>
      <c r="C32" s="59" t="s">
        <v>24</v>
      </c>
      <c r="D32" s="60">
        <v>4661.1914885886545</v>
      </c>
      <c r="E32" s="61">
        <v>2183.6242680783339</v>
      </c>
      <c r="F32" s="61">
        <f t="shared" si="1"/>
        <v>-2477.5672205103206</v>
      </c>
      <c r="G32" s="62">
        <f t="shared" si="0"/>
        <v>-0.5315308814443267</v>
      </c>
      <c r="H32" s="63"/>
      <c r="I32" s="55"/>
      <c r="J32" s="15"/>
      <c r="K32" s="15"/>
      <c r="N32" s="56"/>
    </row>
    <row r="33" spans="1:15" s="43" customFormat="1" ht="15.75" hidden="1" customHeight="1" outlineLevel="1" x14ac:dyDescent="0.25">
      <c r="A33" s="57" t="s">
        <v>44</v>
      </c>
      <c r="B33" s="58" t="s">
        <v>45</v>
      </c>
      <c r="C33" s="59" t="s">
        <v>24</v>
      </c>
      <c r="D33" s="60" t="s">
        <v>27</v>
      </c>
      <c r="E33" s="60" t="s">
        <v>27</v>
      </c>
      <c r="F33" s="61" t="s">
        <v>27</v>
      </c>
      <c r="G33" s="62" t="s">
        <v>27</v>
      </c>
      <c r="H33" s="63"/>
      <c r="I33" s="55"/>
      <c r="J33" s="15"/>
      <c r="K33" s="15"/>
      <c r="N33" s="56"/>
    </row>
    <row r="34" spans="1:15" s="43" customFormat="1" ht="31.5" hidden="1" customHeight="1" outlineLevel="1" x14ac:dyDescent="0.25">
      <c r="A34" s="57" t="s">
        <v>46</v>
      </c>
      <c r="B34" s="64" t="s">
        <v>47</v>
      </c>
      <c r="C34" s="59" t="s">
        <v>24</v>
      </c>
      <c r="D34" s="60" t="s">
        <v>27</v>
      </c>
      <c r="E34" s="60" t="s">
        <v>27</v>
      </c>
      <c r="F34" s="61" t="s">
        <v>27</v>
      </c>
      <c r="G34" s="62" t="s">
        <v>27</v>
      </c>
      <c r="H34" s="63"/>
      <c r="I34" s="55"/>
      <c r="J34" s="15"/>
      <c r="K34" s="15"/>
      <c r="N34" s="56"/>
    </row>
    <row r="35" spans="1:15" s="43" customFormat="1" ht="15.75" hidden="1" customHeight="1" outlineLevel="1" x14ac:dyDescent="0.25">
      <c r="A35" s="57" t="s">
        <v>48</v>
      </c>
      <c r="B35" s="66" t="s">
        <v>49</v>
      </c>
      <c r="C35" s="59" t="s">
        <v>24</v>
      </c>
      <c r="D35" s="60" t="s">
        <v>27</v>
      </c>
      <c r="E35" s="60" t="s">
        <v>27</v>
      </c>
      <c r="F35" s="61" t="s">
        <v>27</v>
      </c>
      <c r="G35" s="62" t="s">
        <v>27</v>
      </c>
      <c r="H35" s="63"/>
      <c r="I35" s="55"/>
      <c r="J35" s="15"/>
      <c r="K35" s="15"/>
      <c r="N35" s="56"/>
    </row>
    <row r="36" spans="1:15" s="43" customFormat="1" ht="15.75" hidden="1" customHeight="1" outlineLevel="1" x14ac:dyDescent="0.25">
      <c r="A36" s="57" t="s">
        <v>50</v>
      </c>
      <c r="B36" s="66" t="s">
        <v>51</v>
      </c>
      <c r="C36" s="59" t="s">
        <v>24</v>
      </c>
      <c r="D36" s="60" t="s">
        <v>27</v>
      </c>
      <c r="E36" s="60" t="s">
        <v>27</v>
      </c>
      <c r="F36" s="61" t="s">
        <v>27</v>
      </c>
      <c r="G36" s="62" t="s">
        <v>27</v>
      </c>
      <c r="H36" s="63"/>
      <c r="I36" s="55"/>
      <c r="J36" s="15"/>
      <c r="K36" s="15"/>
      <c r="N36" s="56"/>
    </row>
    <row r="37" spans="1:15" s="43" customFormat="1" ht="15.75" hidden="1" collapsed="1" x14ac:dyDescent="0.25">
      <c r="A37" s="57" t="s">
        <v>52</v>
      </c>
      <c r="B37" s="58" t="s">
        <v>53</v>
      </c>
      <c r="C37" s="59" t="s">
        <v>24</v>
      </c>
      <c r="D37" s="60">
        <v>87.229985972320009</v>
      </c>
      <c r="E37" s="61">
        <v>19.719081183333333</v>
      </c>
      <c r="F37" s="61">
        <f t="shared" si="1"/>
        <v>-67.510904788986679</v>
      </c>
      <c r="G37" s="62">
        <f t="shared" si="0"/>
        <v>-0.77394148395724116</v>
      </c>
      <c r="H37" s="63"/>
      <c r="I37" s="55"/>
      <c r="J37" s="15"/>
      <c r="K37" s="15"/>
      <c r="N37" s="56"/>
    </row>
    <row r="38" spans="1:15" s="43" customFormat="1" ht="31.5" hidden="1" x14ac:dyDescent="0.25">
      <c r="A38" s="57" t="s">
        <v>54</v>
      </c>
      <c r="B38" s="67" t="s">
        <v>55</v>
      </c>
      <c r="C38" s="59" t="s">
        <v>24</v>
      </c>
      <c r="D38" s="61">
        <v>10062.563063826497</v>
      </c>
      <c r="E38" s="61">
        <f>E44+E46+E47+E52</f>
        <v>4787.40817206064</v>
      </c>
      <c r="F38" s="61">
        <f t="shared" si="1"/>
        <v>-5275.1548917658574</v>
      </c>
      <c r="G38" s="62">
        <f t="shared" si="0"/>
        <v>-0.52423570995836033</v>
      </c>
      <c r="H38" s="63"/>
      <c r="I38" s="55"/>
      <c r="J38" s="15"/>
      <c r="K38" s="15"/>
      <c r="N38" s="56"/>
      <c r="O38" s="56"/>
    </row>
    <row r="39" spans="1:15" s="43" customFormat="1" ht="15.75" hidden="1" customHeight="1" outlineLevel="1" x14ac:dyDescent="0.25">
      <c r="A39" s="57" t="s">
        <v>56</v>
      </c>
      <c r="B39" s="58" t="s">
        <v>26</v>
      </c>
      <c r="C39" s="59" t="s">
        <v>24</v>
      </c>
      <c r="D39" s="61" t="s">
        <v>27</v>
      </c>
      <c r="E39" s="61" t="s">
        <v>27</v>
      </c>
      <c r="F39" s="61" t="s">
        <v>27</v>
      </c>
      <c r="G39" s="62" t="s">
        <v>27</v>
      </c>
      <c r="H39" s="63"/>
      <c r="I39" s="55"/>
      <c r="J39" s="15"/>
      <c r="K39" s="15"/>
      <c r="N39" s="56"/>
    </row>
    <row r="40" spans="1:15" s="43" customFormat="1" ht="31.5" hidden="1" customHeight="1" outlineLevel="1" x14ac:dyDescent="0.25">
      <c r="A40" s="57" t="s">
        <v>57</v>
      </c>
      <c r="B40" s="68" t="s">
        <v>29</v>
      </c>
      <c r="C40" s="59" t="s">
        <v>24</v>
      </c>
      <c r="D40" s="61" t="s">
        <v>27</v>
      </c>
      <c r="E40" s="61" t="s">
        <v>27</v>
      </c>
      <c r="F40" s="61" t="s">
        <v>27</v>
      </c>
      <c r="G40" s="62" t="s">
        <v>27</v>
      </c>
      <c r="H40" s="63"/>
      <c r="I40" s="55"/>
      <c r="J40" s="15"/>
      <c r="K40" s="15"/>
      <c r="N40" s="56"/>
    </row>
    <row r="41" spans="1:15" s="43" customFormat="1" ht="31.5" hidden="1" customHeight="1" outlineLevel="1" x14ac:dyDescent="0.25">
      <c r="A41" s="57" t="s">
        <v>58</v>
      </c>
      <c r="B41" s="68" t="s">
        <v>31</v>
      </c>
      <c r="C41" s="59" t="s">
        <v>24</v>
      </c>
      <c r="D41" s="61" t="s">
        <v>27</v>
      </c>
      <c r="E41" s="61" t="s">
        <v>27</v>
      </c>
      <c r="F41" s="61" t="s">
        <v>27</v>
      </c>
      <c r="G41" s="62" t="s">
        <v>27</v>
      </c>
      <c r="H41" s="63"/>
      <c r="I41" s="55"/>
      <c r="J41" s="15"/>
      <c r="K41" s="15"/>
      <c r="N41" s="56"/>
    </row>
    <row r="42" spans="1:15" s="43" customFormat="1" ht="31.5" hidden="1" customHeight="1" outlineLevel="1" x14ac:dyDescent="0.25">
      <c r="A42" s="57" t="s">
        <v>59</v>
      </c>
      <c r="B42" s="68" t="s">
        <v>33</v>
      </c>
      <c r="C42" s="59" t="s">
        <v>24</v>
      </c>
      <c r="D42" s="61" t="s">
        <v>27</v>
      </c>
      <c r="E42" s="61" t="s">
        <v>27</v>
      </c>
      <c r="F42" s="61" t="s">
        <v>27</v>
      </c>
      <c r="G42" s="62" t="s">
        <v>27</v>
      </c>
      <c r="H42" s="63"/>
      <c r="I42" s="55"/>
      <c r="J42" s="15"/>
      <c r="K42" s="15"/>
      <c r="N42" s="56"/>
    </row>
    <row r="43" spans="1:15" s="43" customFormat="1" ht="15.75" hidden="1" customHeight="1" outlineLevel="1" x14ac:dyDescent="0.25">
      <c r="A43" s="57" t="s">
        <v>60</v>
      </c>
      <c r="B43" s="58" t="s">
        <v>35</v>
      </c>
      <c r="C43" s="59" t="s">
        <v>24</v>
      </c>
      <c r="D43" s="61" t="s">
        <v>27</v>
      </c>
      <c r="E43" s="61" t="s">
        <v>27</v>
      </c>
      <c r="F43" s="61" t="s">
        <v>27</v>
      </c>
      <c r="G43" s="62" t="s">
        <v>27</v>
      </c>
      <c r="H43" s="63"/>
      <c r="I43" s="55"/>
      <c r="J43" s="15"/>
      <c r="K43" s="15"/>
      <c r="N43" s="56"/>
    </row>
    <row r="44" spans="1:15" s="43" customFormat="1" ht="15.75" hidden="1" collapsed="1" x14ac:dyDescent="0.25">
      <c r="A44" s="57" t="s">
        <v>61</v>
      </c>
      <c r="B44" s="58" t="s">
        <v>37</v>
      </c>
      <c r="C44" s="59" t="s">
        <v>24</v>
      </c>
      <c r="D44" s="61">
        <v>5155.1798674499296</v>
      </c>
      <c r="E44" s="61">
        <v>2656.12022270232</v>
      </c>
      <c r="F44" s="61">
        <f t="shared" si="1"/>
        <v>-2499.0596447476096</v>
      </c>
      <c r="G44" s="62">
        <f t="shared" si="0"/>
        <v>-0.48476672182222014</v>
      </c>
      <c r="H44" s="63"/>
      <c r="I44" s="55"/>
      <c r="J44" s="15"/>
      <c r="K44" s="15"/>
      <c r="N44" s="56"/>
    </row>
    <row r="45" spans="1:15" s="43" customFormat="1" ht="15.75" hidden="1" customHeight="1" outlineLevel="1" x14ac:dyDescent="0.25">
      <c r="A45" s="57" t="s">
        <v>62</v>
      </c>
      <c r="B45" s="58" t="s">
        <v>39</v>
      </c>
      <c r="C45" s="59" t="s">
        <v>24</v>
      </c>
      <c r="D45" s="61" t="s">
        <v>27</v>
      </c>
      <c r="E45" s="61" t="s">
        <v>27</v>
      </c>
      <c r="F45" s="61" t="s">
        <v>27</v>
      </c>
      <c r="G45" s="62" t="s">
        <v>27</v>
      </c>
      <c r="H45" s="63"/>
      <c r="I45" s="55"/>
      <c r="J45" s="15"/>
      <c r="K45" s="15"/>
      <c r="N45" s="56"/>
    </row>
    <row r="46" spans="1:15" s="43" customFormat="1" ht="15.75" hidden="1" collapsed="1" x14ac:dyDescent="0.25">
      <c r="A46" s="57" t="s">
        <v>63</v>
      </c>
      <c r="B46" s="58" t="s">
        <v>41</v>
      </c>
      <c r="C46" s="59" t="s">
        <v>24</v>
      </c>
      <c r="D46" s="61">
        <v>104.9163701865963</v>
      </c>
      <c r="E46" s="61">
        <v>73.536802968320018</v>
      </c>
      <c r="F46" s="61">
        <f t="shared" si="1"/>
        <v>-31.379567218276279</v>
      </c>
      <c r="G46" s="62">
        <f t="shared" si="0"/>
        <v>-0.29909123964608153</v>
      </c>
      <c r="H46" s="63"/>
      <c r="I46" s="55"/>
      <c r="J46" s="15"/>
      <c r="K46" s="15"/>
      <c r="N46" s="56"/>
    </row>
    <row r="47" spans="1:15" s="43" customFormat="1" ht="15.75" hidden="1" x14ac:dyDescent="0.25">
      <c r="A47" s="57" t="s">
        <v>64</v>
      </c>
      <c r="B47" s="58" t="s">
        <v>43</v>
      </c>
      <c r="C47" s="59" t="s">
        <v>24</v>
      </c>
      <c r="D47" s="61">
        <v>4758.9598137937583</v>
      </c>
      <c r="E47" s="61">
        <v>2039.65814639</v>
      </c>
      <c r="F47" s="61">
        <f t="shared" si="1"/>
        <v>-2719.3016674037581</v>
      </c>
      <c r="G47" s="62">
        <f t="shared" si="0"/>
        <v>-0.57140673042077639</v>
      </c>
      <c r="H47" s="63"/>
      <c r="I47" s="55"/>
      <c r="J47" s="15"/>
      <c r="K47" s="15"/>
      <c r="N47" s="56"/>
    </row>
    <row r="48" spans="1:15" s="43" customFormat="1" ht="15.75" hidden="1" customHeight="1" outlineLevel="1" x14ac:dyDescent="0.25">
      <c r="A48" s="57" t="s">
        <v>65</v>
      </c>
      <c r="B48" s="58" t="s">
        <v>45</v>
      </c>
      <c r="C48" s="59" t="s">
        <v>24</v>
      </c>
      <c r="D48" s="61" t="s">
        <v>27</v>
      </c>
      <c r="E48" s="61" t="s">
        <v>27</v>
      </c>
      <c r="F48" s="61" t="s">
        <v>27</v>
      </c>
      <c r="G48" s="62" t="s">
        <v>27</v>
      </c>
      <c r="H48" s="63"/>
      <c r="I48" s="55"/>
      <c r="J48" s="15"/>
      <c r="K48" s="15"/>
      <c r="N48" s="56"/>
    </row>
    <row r="49" spans="1:14" s="43" customFormat="1" ht="31.5" hidden="1" customHeight="1" outlineLevel="1" x14ac:dyDescent="0.25">
      <c r="A49" s="57" t="s">
        <v>66</v>
      </c>
      <c r="B49" s="64" t="s">
        <v>47</v>
      </c>
      <c r="C49" s="59" t="s">
        <v>24</v>
      </c>
      <c r="D49" s="61" t="s">
        <v>27</v>
      </c>
      <c r="E49" s="61" t="s">
        <v>27</v>
      </c>
      <c r="F49" s="61" t="s">
        <v>27</v>
      </c>
      <c r="G49" s="62" t="s">
        <v>27</v>
      </c>
      <c r="H49" s="63"/>
      <c r="I49" s="55"/>
      <c r="J49" s="15"/>
      <c r="K49" s="15"/>
      <c r="N49" s="56"/>
    </row>
    <row r="50" spans="1:14" s="43" customFormat="1" ht="15.75" hidden="1" customHeight="1" outlineLevel="1" x14ac:dyDescent="0.25">
      <c r="A50" s="57" t="s">
        <v>67</v>
      </c>
      <c r="B50" s="68" t="s">
        <v>49</v>
      </c>
      <c r="C50" s="59" t="s">
        <v>24</v>
      </c>
      <c r="D50" s="61" t="s">
        <v>27</v>
      </c>
      <c r="E50" s="61" t="s">
        <v>27</v>
      </c>
      <c r="F50" s="61" t="s">
        <v>27</v>
      </c>
      <c r="G50" s="62" t="s">
        <v>27</v>
      </c>
      <c r="H50" s="63"/>
      <c r="I50" s="55"/>
      <c r="J50" s="15"/>
      <c r="K50" s="15"/>
      <c r="N50" s="56"/>
    </row>
    <row r="51" spans="1:14" s="43" customFormat="1" ht="15.75" hidden="1" customHeight="1" outlineLevel="1" x14ac:dyDescent="0.25">
      <c r="A51" s="57" t="s">
        <v>68</v>
      </c>
      <c r="B51" s="68" t="s">
        <v>51</v>
      </c>
      <c r="C51" s="59" t="s">
        <v>24</v>
      </c>
      <c r="D51" s="61" t="s">
        <v>27</v>
      </c>
      <c r="E51" s="61" t="s">
        <v>27</v>
      </c>
      <c r="F51" s="61" t="s">
        <v>27</v>
      </c>
      <c r="G51" s="62" t="s">
        <v>27</v>
      </c>
      <c r="H51" s="63"/>
      <c r="I51" s="55"/>
      <c r="J51" s="15"/>
      <c r="K51" s="15"/>
      <c r="N51" s="56"/>
    </row>
    <row r="52" spans="1:14" s="43" customFormat="1" ht="15.75" hidden="1" collapsed="1" x14ac:dyDescent="0.25">
      <c r="A52" s="57" t="s">
        <v>69</v>
      </c>
      <c r="B52" s="58" t="s">
        <v>53</v>
      </c>
      <c r="C52" s="59" t="s">
        <v>24</v>
      </c>
      <c r="D52" s="61">
        <v>43.507012396212843</v>
      </c>
      <c r="E52" s="61">
        <v>18.093</v>
      </c>
      <c r="F52" s="61">
        <f t="shared" si="1"/>
        <v>-25.414012396212843</v>
      </c>
      <c r="G52" s="62">
        <f t="shared" si="0"/>
        <v>-0.58413600466910154</v>
      </c>
      <c r="H52" s="63"/>
      <c r="I52" s="55"/>
      <c r="J52" s="15"/>
      <c r="K52" s="15"/>
      <c r="N52" s="56"/>
    </row>
    <row r="53" spans="1:14" s="43" customFormat="1" ht="15.75" hidden="1" x14ac:dyDescent="0.25">
      <c r="A53" s="57" t="s">
        <v>70</v>
      </c>
      <c r="B53" s="69" t="s">
        <v>71</v>
      </c>
      <c r="C53" s="59" t="s">
        <v>24</v>
      </c>
      <c r="D53" s="61">
        <v>6635.8939446286977</v>
      </c>
      <c r="E53" s="61">
        <f>E55+E60</f>
        <v>3218.7032232400002</v>
      </c>
      <c r="F53" s="61">
        <f t="shared" si="1"/>
        <v>-3417.1907213886975</v>
      </c>
      <c r="G53" s="62">
        <f t="shared" si="0"/>
        <v>-0.51495559602104246</v>
      </c>
      <c r="H53" s="63"/>
      <c r="I53" s="55"/>
      <c r="J53" s="15"/>
      <c r="K53" s="15"/>
      <c r="N53" s="56"/>
    </row>
    <row r="54" spans="1:14" s="43" customFormat="1" ht="15.75" hidden="1" x14ac:dyDescent="0.25">
      <c r="A54" s="57" t="s">
        <v>57</v>
      </c>
      <c r="B54" s="68" t="s">
        <v>72</v>
      </c>
      <c r="C54" s="59" t="s">
        <v>24</v>
      </c>
      <c r="D54" s="61">
        <v>0</v>
      </c>
      <c r="E54" s="61">
        <v>0</v>
      </c>
      <c r="F54" s="61">
        <f t="shared" si="1"/>
        <v>0</v>
      </c>
      <c r="G54" s="62">
        <f t="shared" si="0"/>
        <v>0</v>
      </c>
      <c r="H54" s="63"/>
      <c r="I54" s="55"/>
      <c r="J54" s="15"/>
      <c r="K54" s="15"/>
      <c r="N54" s="56"/>
    </row>
    <row r="55" spans="1:14" s="43" customFormat="1" ht="15.75" hidden="1" x14ac:dyDescent="0.25">
      <c r="A55" s="57" t="s">
        <v>58</v>
      </c>
      <c r="B55" s="66" t="s">
        <v>73</v>
      </c>
      <c r="C55" s="59" t="s">
        <v>24</v>
      </c>
      <c r="D55" s="61">
        <v>6265.6476019791426</v>
      </c>
      <c r="E55" s="61">
        <f>E56</f>
        <v>3045.4912722500003</v>
      </c>
      <c r="F55" s="61">
        <f t="shared" si="1"/>
        <v>-3220.1563297291423</v>
      </c>
      <c r="G55" s="62">
        <f t="shared" si="0"/>
        <v>-0.51393830842193955</v>
      </c>
      <c r="H55" s="63"/>
      <c r="I55" s="55"/>
      <c r="J55" s="15"/>
      <c r="K55" s="15"/>
      <c r="N55" s="56"/>
    </row>
    <row r="56" spans="1:14" s="43" customFormat="1" ht="15.75" hidden="1" x14ac:dyDescent="0.25">
      <c r="A56" s="57" t="s">
        <v>74</v>
      </c>
      <c r="B56" s="70" t="s">
        <v>75</v>
      </c>
      <c r="C56" s="59" t="s">
        <v>24</v>
      </c>
      <c r="D56" s="61">
        <v>6265.6476019791426</v>
      </c>
      <c r="E56" s="61">
        <f>E57+E58</f>
        <v>3045.4912722500003</v>
      </c>
      <c r="F56" s="61">
        <f t="shared" si="1"/>
        <v>-3220.1563297291423</v>
      </c>
      <c r="G56" s="62">
        <f t="shared" si="0"/>
        <v>-0.51393830842193955</v>
      </c>
      <c r="H56" s="63"/>
      <c r="I56" s="55"/>
      <c r="J56" s="15"/>
      <c r="K56" s="15"/>
      <c r="N56" s="56"/>
    </row>
    <row r="57" spans="1:14" s="43" customFormat="1" ht="31.5" hidden="1" x14ac:dyDescent="0.25">
      <c r="A57" s="57" t="s">
        <v>76</v>
      </c>
      <c r="B57" s="71" t="s">
        <v>77</v>
      </c>
      <c r="C57" s="59" t="s">
        <v>24</v>
      </c>
      <c r="D57" s="61">
        <v>2228.4426821800698</v>
      </c>
      <c r="E57" s="61">
        <v>1349.75907112</v>
      </c>
      <c r="F57" s="61">
        <f t="shared" si="1"/>
        <v>-878.68361106006978</v>
      </c>
      <c r="G57" s="62">
        <f t="shared" si="0"/>
        <v>-0.3943038867844964</v>
      </c>
      <c r="H57" s="65"/>
      <c r="I57" s="55"/>
      <c r="J57" s="15"/>
      <c r="K57" s="15"/>
      <c r="N57" s="56"/>
    </row>
    <row r="58" spans="1:14" s="43" customFormat="1" ht="15.75" hidden="1" x14ac:dyDescent="0.25">
      <c r="A58" s="57" t="s">
        <v>78</v>
      </c>
      <c r="B58" s="71" t="s">
        <v>79</v>
      </c>
      <c r="C58" s="59" t="s">
        <v>24</v>
      </c>
      <c r="D58" s="61">
        <v>4037.2049197990727</v>
      </c>
      <c r="E58" s="61">
        <v>1695.73220113</v>
      </c>
      <c r="F58" s="61">
        <f t="shared" si="1"/>
        <v>-2341.4727186690725</v>
      </c>
      <c r="G58" s="62">
        <f t="shared" si="0"/>
        <v>-0.57997371081812832</v>
      </c>
      <c r="H58" s="63"/>
      <c r="I58" s="55"/>
      <c r="J58" s="15"/>
      <c r="K58" s="15"/>
      <c r="N58" s="56"/>
    </row>
    <row r="59" spans="1:14" s="43" customFormat="1" ht="15.75" hidden="1" customHeight="1" outlineLevel="1" x14ac:dyDescent="0.25">
      <c r="A59" s="57" t="s">
        <v>80</v>
      </c>
      <c r="B59" s="70" t="s">
        <v>81</v>
      </c>
      <c r="C59" s="59" t="s">
        <v>24</v>
      </c>
      <c r="D59" s="61" t="s">
        <v>27</v>
      </c>
      <c r="E59" s="61" t="s">
        <v>27</v>
      </c>
      <c r="F59" s="61" t="s">
        <v>27</v>
      </c>
      <c r="G59" s="62" t="s">
        <v>27</v>
      </c>
      <c r="H59" s="63"/>
      <c r="I59" s="55"/>
      <c r="J59" s="15"/>
      <c r="K59" s="15"/>
      <c r="N59" s="56"/>
    </row>
    <row r="60" spans="1:14" s="43" customFormat="1" ht="15.75" hidden="1" collapsed="1" x14ac:dyDescent="0.25">
      <c r="A60" s="57" t="s">
        <v>59</v>
      </c>
      <c r="B60" s="66" t="s">
        <v>82</v>
      </c>
      <c r="C60" s="59" t="s">
        <v>24</v>
      </c>
      <c r="D60" s="61">
        <v>370.24634264955529</v>
      </c>
      <c r="E60" s="61">
        <v>173.21195099000002</v>
      </c>
      <c r="F60" s="61">
        <f t="shared" si="1"/>
        <v>-197.03439165955527</v>
      </c>
      <c r="G60" s="62">
        <f t="shared" si="0"/>
        <v>-0.53217106818541027</v>
      </c>
      <c r="H60" s="63"/>
      <c r="I60" s="55"/>
      <c r="J60" s="15"/>
      <c r="K60" s="15"/>
      <c r="N60" s="56"/>
    </row>
    <row r="61" spans="1:14" s="43" customFormat="1" ht="15.75" hidden="1" x14ac:dyDescent="0.25">
      <c r="A61" s="57" t="s">
        <v>83</v>
      </c>
      <c r="B61" s="66" t="s">
        <v>84</v>
      </c>
      <c r="C61" s="59" t="s">
        <v>24</v>
      </c>
      <c r="D61" s="61">
        <v>0</v>
      </c>
      <c r="E61" s="61">
        <f>E53-E54-E55-E60</f>
        <v>0</v>
      </c>
      <c r="F61" s="61">
        <f t="shared" si="1"/>
        <v>0</v>
      </c>
      <c r="G61" s="62">
        <f t="shared" si="0"/>
        <v>0</v>
      </c>
      <c r="H61" s="63"/>
      <c r="I61" s="55"/>
      <c r="J61" s="15"/>
      <c r="K61" s="15"/>
      <c r="N61" s="56"/>
    </row>
    <row r="62" spans="1:14" s="43" customFormat="1" ht="15.75" hidden="1" x14ac:dyDescent="0.25">
      <c r="A62" s="57" t="s">
        <v>85</v>
      </c>
      <c r="B62" s="69" t="s">
        <v>86</v>
      </c>
      <c r="C62" s="59" t="s">
        <v>24</v>
      </c>
      <c r="D62" s="61">
        <v>668.11406453821132</v>
      </c>
      <c r="E62" s="61">
        <v>285.83451266063997</v>
      </c>
      <c r="F62" s="61">
        <f t="shared" si="1"/>
        <v>-382.27955187757135</v>
      </c>
      <c r="G62" s="62">
        <f t="shared" si="0"/>
        <v>-0.57217707599344769</v>
      </c>
      <c r="H62" s="63"/>
      <c r="I62" s="55"/>
      <c r="J62" s="15"/>
      <c r="K62" s="15"/>
      <c r="N62" s="56"/>
    </row>
    <row r="63" spans="1:14" s="43" customFormat="1" ht="31.5" hidden="1" x14ac:dyDescent="0.25">
      <c r="A63" s="57" t="s">
        <v>87</v>
      </c>
      <c r="B63" s="68" t="s">
        <v>88</v>
      </c>
      <c r="C63" s="59" t="s">
        <v>24</v>
      </c>
      <c r="D63" s="61">
        <v>433.3402608524122</v>
      </c>
      <c r="E63" s="61">
        <v>209.59056543999998</v>
      </c>
      <c r="F63" s="61">
        <f t="shared" si="1"/>
        <v>-223.74969541241222</v>
      </c>
      <c r="G63" s="62">
        <f t="shared" si="0"/>
        <v>-0.51633719648453646</v>
      </c>
      <c r="H63" s="63"/>
      <c r="I63" s="55"/>
      <c r="J63" s="15"/>
      <c r="K63" s="15"/>
      <c r="N63" s="56"/>
    </row>
    <row r="64" spans="1:14" s="43" customFormat="1" ht="31.5" hidden="1" x14ac:dyDescent="0.25">
      <c r="A64" s="57" t="s">
        <v>89</v>
      </c>
      <c r="B64" s="68" t="s">
        <v>90</v>
      </c>
      <c r="C64" s="59" t="s">
        <v>24</v>
      </c>
      <c r="D64" s="61">
        <v>116.12582660891515</v>
      </c>
      <c r="E64" s="61">
        <v>49.20202827064</v>
      </c>
      <c r="F64" s="61">
        <f t="shared" si="1"/>
        <v>-66.923798338275148</v>
      </c>
      <c r="G64" s="62">
        <f t="shared" si="0"/>
        <v>-0.57630417188468319</v>
      </c>
      <c r="H64" s="63"/>
      <c r="I64" s="55"/>
      <c r="J64" s="15"/>
      <c r="K64" s="15"/>
      <c r="N64" s="56"/>
    </row>
    <row r="65" spans="1:15" s="43" customFormat="1" ht="15.75" hidden="1" x14ac:dyDescent="0.25">
      <c r="A65" s="57" t="s">
        <v>91</v>
      </c>
      <c r="B65" s="66" t="s">
        <v>92</v>
      </c>
      <c r="C65" s="59" t="s">
        <v>24</v>
      </c>
      <c r="D65" s="61">
        <v>0</v>
      </c>
      <c r="E65" s="61">
        <v>0</v>
      </c>
      <c r="F65" s="61">
        <f t="shared" si="1"/>
        <v>0</v>
      </c>
      <c r="G65" s="62">
        <f t="shared" si="0"/>
        <v>0</v>
      </c>
      <c r="H65" s="63"/>
      <c r="I65" s="55"/>
      <c r="J65" s="15"/>
      <c r="K65" s="15"/>
      <c r="N65" s="56"/>
    </row>
    <row r="66" spans="1:15" s="43" customFormat="1" ht="15.75" hidden="1" x14ac:dyDescent="0.25">
      <c r="A66" s="57" t="s">
        <v>93</v>
      </c>
      <c r="B66" s="66" t="s">
        <v>94</v>
      </c>
      <c r="C66" s="59" t="s">
        <v>24</v>
      </c>
      <c r="D66" s="61">
        <v>30.145240120323962</v>
      </c>
      <c r="E66" s="61">
        <v>8.4816737500000006</v>
      </c>
      <c r="F66" s="61">
        <f t="shared" si="1"/>
        <v>-21.663566370323963</v>
      </c>
      <c r="G66" s="62">
        <f t="shared" si="0"/>
        <v>-0.71863970178556835</v>
      </c>
      <c r="H66" s="63"/>
      <c r="I66" s="55"/>
      <c r="J66" s="15"/>
      <c r="K66" s="15"/>
      <c r="N66" s="56"/>
    </row>
    <row r="67" spans="1:15" s="43" customFormat="1" ht="15.75" hidden="1" x14ac:dyDescent="0.25">
      <c r="A67" s="57" t="s">
        <v>95</v>
      </c>
      <c r="B67" s="66" t="s">
        <v>96</v>
      </c>
      <c r="C67" s="59" t="s">
        <v>24</v>
      </c>
      <c r="D67" s="61">
        <v>88.502736956560014</v>
      </c>
      <c r="E67" s="61">
        <f>E62-E63-E64-E65-E66</f>
        <v>18.560245199999997</v>
      </c>
      <c r="F67" s="61">
        <f t="shared" si="1"/>
        <v>-69.942491756560017</v>
      </c>
      <c r="G67" s="62">
        <f t="shared" si="0"/>
        <v>-0.79028620087636425</v>
      </c>
      <c r="H67" s="65"/>
      <c r="I67" s="55"/>
      <c r="J67" s="15"/>
      <c r="K67" s="15"/>
      <c r="N67" s="56"/>
    </row>
    <row r="68" spans="1:15" s="43" customFormat="1" ht="15.75" hidden="1" x14ac:dyDescent="0.25">
      <c r="A68" s="57" t="s">
        <v>97</v>
      </c>
      <c r="B68" s="69" t="s">
        <v>98</v>
      </c>
      <c r="C68" s="59" t="s">
        <v>24</v>
      </c>
      <c r="D68" s="61">
        <v>1888.631635585193</v>
      </c>
      <c r="E68" s="61">
        <v>975.60161103000007</v>
      </c>
      <c r="F68" s="61">
        <f t="shared" si="1"/>
        <v>-913.03002455519288</v>
      </c>
      <c r="G68" s="62">
        <f t="shared" si="0"/>
        <v>-0.48343467691214986</v>
      </c>
      <c r="H68" s="63"/>
      <c r="I68" s="55"/>
      <c r="J68" s="15"/>
      <c r="K68" s="15"/>
      <c r="N68" s="56"/>
    </row>
    <row r="69" spans="1:15" s="43" customFormat="1" ht="15.75" hidden="1" x14ac:dyDescent="0.25">
      <c r="A69" s="57" t="s">
        <v>99</v>
      </c>
      <c r="B69" s="69" t="s">
        <v>100</v>
      </c>
      <c r="C69" s="59" t="s">
        <v>24</v>
      </c>
      <c r="D69" s="61">
        <v>119.59448899999994</v>
      </c>
      <c r="E69" s="61">
        <v>105.92686418999999</v>
      </c>
      <c r="F69" s="61">
        <f t="shared" si="1"/>
        <v>-13.66762480999995</v>
      </c>
      <c r="G69" s="62">
        <f t="shared" si="0"/>
        <v>-0.11428306541783842</v>
      </c>
      <c r="H69" s="72"/>
      <c r="I69" s="55"/>
      <c r="J69" s="15"/>
      <c r="K69" s="15"/>
      <c r="N69" s="56"/>
    </row>
    <row r="70" spans="1:15" s="43" customFormat="1" ht="15.75" hidden="1" x14ac:dyDescent="0.25">
      <c r="A70" s="57" t="s">
        <v>101</v>
      </c>
      <c r="B70" s="69" t="s">
        <v>102</v>
      </c>
      <c r="C70" s="59" t="s">
        <v>24</v>
      </c>
      <c r="D70" s="61">
        <v>335.43693144977408</v>
      </c>
      <c r="E70" s="61">
        <v>31.384099380000002</v>
      </c>
      <c r="F70" s="61">
        <f t="shared" si="1"/>
        <v>-304.05283206977407</v>
      </c>
      <c r="G70" s="62">
        <f t="shared" si="0"/>
        <v>-0.90643815144517192</v>
      </c>
      <c r="H70" s="63"/>
      <c r="I70" s="55"/>
      <c r="J70" s="15"/>
      <c r="K70" s="15"/>
      <c r="N70" s="56"/>
    </row>
    <row r="71" spans="1:15" s="43" customFormat="1" ht="15.75" hidden="1" x14ac:dyDescent="0.25">
      <c r="A71" s="57" t="s">
        <v>103</v>
      </c>
      <c r="B71" s="66" t="s">
        <v>104</v>
      </c>
      <c r="C71" s="59" t="s">
        <v>24</v>
      </c>
      <c r="D71" s="61">
        <v>333.51904999999999</v>
      </c>
      <c r="E71" s="61">
        <v>30.714405379999999</v>
      </c>
      <c r="F71" s="61">
        <f t="shared" si="1"/>
        <v>-302.80464461999998</v>
      </c>
      <c r="G71" s="62">
        <f t="shared" si="0"/>
        <v>-0.90790809286605967</v>
      </c>
      <c r="H71" s="72"/>
      <c r="I71" s="55"/>
      <c r="J71" s="15"/>
      <c r="K71" s="15"/>
      <c r="N71" s="56"/>
    </row>
    <row r="72" spans="1:15" s="43" customFormat="1" ht="15.75" hidden="1" x14ac:dyDescent="0.25">
      <c r="A72" s="57" t="s">
        <v>105</v>
      </c>
      <c r="B72" s="66" t="s">
        <v>106</v>
      </c>
      <c r="C72" s="59" t="s">
        <v>24</v>
      </c>
      <c r="D72" s="61">
        <v>1.9178814497740859</v>
      </c>
      <c r="E72" s="61">
        <f>E70-E71</f>
        <v>0.66969400000000334</v>
      </c>
      <c r="F72" s="61">
        <f t="shared" si="1"/>
        <v>-1.2481874497740826</v>
      </c>
      <c r="G72" s="62">
        <f t="shared" si="0"/>
        <v>-0.65081574772054396</v>
      </c>
      <c r="H72" s="63"/>
      <c r="I72" s="55"/>
      <c r="J72" s="15"/>
      <c r="K72" s="15"/>
      <c r="N72" s="56"/>
    </row>
    <row r="73" spans="1:15" s="43" customFormat="1" ht="15.75" hidden="1" x14ac:dyDescent="0.25">
      <c r="A73" s="57" t="s">
        <v>107</v>
      </c>
      <c r="B73" s="69" t="s">
        <v>108</v>
      </c>
      <c r="C73" s="59" t="s">
        <v>24</v>
      </c>
      <c r="D73" s="61">
        <v>384.74675850429776</v>
      </c>
      <c r="E73" s="61">
        <f>E38-E53-E62-E68-E69-E70-E66</f>
        <v>161.47618780999974</v>
      </c>
      <c r="F73" s="61">
        <f t="shared" si="1"/>
        <v>-223.27057069429802</v>
      </c>
      <c r="G73" s="62">
        <f t="shared" si="0"/>
        <v>-0.58030526770975777</v>
      </c>
      <c r="H73" s="63"/>
      <c r="I73" s="55"/>
      <c r="J73" s="15"/>
      <c r="K73" s="15"/>
      <c r="N73" s="56"/>
      <c r="O73" s="73"/>
    </row>
    <row r="74" spans="1:15" s="43" customFormat="1" ht="15.75" hidden="1" x14ac:dyDescent="0.25">
      <c r="A74" s="57" t="s">
        <v>109</v>
      </c>
      <c r="B74" s="66" t="s">
        <v>110</v>
      </c>
      <c r="C74" s="59" t="s">
        <v>24</v>
      </c>
      <c r="D74" s="61">
        <v>0</v>
      </c>
      <c r="E74" s="61">
        <v>0</v>
      </c>
      <c r="F74" s="61">
        <f t="shared" si="1"/>
        <v>0</v>
      </c>
      <c r="G74" s="62">
        <f t="shared" si="0"/>
        <v>0</v>
      </c>
      <c r="H74" s="63"/>
      <c r="I74" s="55"/>
      <c r="J74" s="15"/>
      <c r="K74" s="15"/>
      <c r="N74" s="56"/>
    </row>
    <row r="75" spans="1:15" s="43" customFormat="1" ht="15.75" hidden="1" customHeight="1" x14ac:dyDescent="0.25">
      <c r="A75" s="57" t="s">
        <v>111</v>
      </c>
      <c r="B75" s="66" t="s">
        <v>112</v>
      </c>
      <c r="C75" s="59" t="s">
        <v>24</v>
      </c>
      <c r="D75" s="61">
        <v>4.5999488733333331</v>
      </c>
      <c r="E75" s="61">
        <v>4.2290852399999999</v>
      </c>
      <c r="F75" s="61">
        <f t="shared" si="1"/>
        <v>-0.37086363333333328</v>
      </c>
      <c r="G75" s="62">
        <f t="shared" si="0"/>
        <v>-8.0623425073981E-2</v>
      </c>
      <c r="H75" s="63"/>
      <c r="I75" s="55"/>
      <c r="J75" s="15"/>
      <c r="K75" s="15"/>
      <c r="N75" s="56"/>
    </row>
    <row r="76" spans="1:15" s="43" customFormat="1" ht="15.75" hidden="1" x14ac:dyDescent="0.25">
      <c r="A76" s="74" t="s">
        <v>113</v>
      </c>
      <c r="B76" s="75" t="s">
        <v>114</v>
      </c>
      <c r="C76" s="76" t="s">
        <v>24</v>
      </c>
      <c r="D76" s="77">
        <v>380.14680963096441</v>
      </c>
      <c r="E76" s="77">
        <f>E73-E74-E75</f>
        <v>157.24710256999975</v>
      </c>
      <c r="F76" s="77">
        <f t="shared" si="1"/>
        <v>-222.89970706096466</v>
      </c>
      <c r="G76" s="78">
        <f t="shared" si="0"/>
        <v>-0.58635164471681156</v>
      </c>
      <c r="H76" s="79"/>
      <c r="I76" s="55"/>
      <c r="J76" s="15"/>
      <c r="K76" s="15"/>
      <c r="N76" s="56"/>
    </row>
    <row r="77" spans="1:15" s="43" customFormat="1" ht="15.75" hidden="1" x14ac:dyDescent="0.25">
      <c r="A77" s="48" t="s">
        <v>115</v>
      </c>
      <c r="B77" s="80" t="s">
        <v>116</v>
      </c>
      <c r="C77" s="50" t="s">
        <v>24</v>
      </c>
      <c r="D77" s="52">
        <v>0</v>
      </c>
      <c r="E77" s="52">
        <v>0</v>
      </c>
      <c r="F77" s="52">
        <f t="shared" si="1"/>
        <v>0</v>
      </c>
      <c r="G77" s="53">
        <f t="shared" si="0"/>
        <v>0</v>
      </c>
      <c r="H77" s="54"/>
      <c r="I77" s="55"/>
      <c r="J77" s="15"/>
      <c r="K77" s="15"/>
      <c r="N77" s="56"/>
    </row>
    <row r="78" spans="1:15" s="43" customFormat="1" ht="15.75" hidden="1" x14ac:dyDescent="0.25">
      <c r="A78" s="57" t="s">
        <v>117</v>
      </c>
      <c r="B78" s="66" t="s">
        <v>118</v>
      </c>
      <c r="C78" s="59" t="s">
        <v>24</v>
      </c>
      <c r="D78" s="61">
        <v>440.74907603900004</v>
      </c>
      <c r="E78" s="81">
        <v>60.671822999999996</v>
      </c>
      <c r="F78" s="61">
        <f t="shared" si="1"/>
        <v>-380.07725303900003</v>
      </c>
      <c r="G78" s="62">
        <f t="shared" si="0"/>
        <v>-0.86234384528889763</v>
      </c>
      <c r="H78" s="63"/>
      <c r="I78" s="55"/>
      <c r="J78" s="15"/>
      <c r="K78" s="15"/>
      <c r="N78" s="56"/>
    </row>
    <row r="79" spans="1:15" s="43" customFormat="1" ht="15.75" hidden="1" x14ac:dyDescent="0.25">
      <c r="A79" s="57" t="s">
        <v>119</v>
      </c>
      <c r="B79" s="66" t="s">
        <v>120</v>
      </c>
      <c r="C79" s="59" t="s">
        <v>24</v>
      </c>
      <c r="D79" s="61">
        <v>2717.3568606148533</v>
      </c>
      <c r="E79" s="82">
        <v>1403.2098537699999</v>
      </c>
      <c r="F79" s="61">
        <f t="shared" si="1"/>
        <v>-1314.1470068448534</v>
      </c>
      <c r="G79" s="62">
        <f t="shared" si="0"/>
        <v>-0.48361222844595497</v>
      </c>
      <c r="H79" s="63"/>
      <c r="I79" s="55"/>
      <c r="J79" s="15"/>
      <c r="K79" s="15"/>
      <c r="N79" s="56"/>
    </row>
    <row r="80" spans="1:15" s="43" customFormat="1" ht="16.5" hidden="1" thickBot="1" x14ac:dyDescent="0.3">
      <c r="A80" s="83" t="s">
        <v>121</v>
      </c>
      <c r="B80" s="84" t="s">
        <v>122</v>
      </c>
      <c r="C80" s="85" t="s">
        <v>24</v>
      </c>
      <c r="D80" s="86">
        <v>285.5495769820655</v>
      </c>
      <c r="E80" s="87">
        <v>113.93621299000002</v>
      </c>
      <c r="F80" s="86">
        <f t="shared" si="1"/>
        <v>-171.6133639920655</v>
      </c>
      <c r="G80" s="88">
        <f t="shared" si="0"/>
        <v>-0.60099323489050038</v>
      </c>
      <c r="H80" s="89"/>
      <c r="I80" s="55"/>
      <c r="J80" s="15"/>
      <c r="K80" s="15"/>
      <c r="N80" s="56"/>
    </row>
    <row r="81" spans="1:14" s="43" customFormat="1" ht="15.75" hidden="1" x14ac:dyDescent="0.25">
      <c r="A81" s="90" t="s">
        <v>123</v>
      </c>
      <c r="B81" s="49" t="s">
        <v>124</v>
      </c>
      <c r="C81" s="91" t="s">
        <v>24</v>
      </c>
      <c r="D81" s="92">
        <v>249.60254564390743</v>
      </c>
      <c r="E81" s="92">
        <f>E23-E38</f>
        <v>-315.32210470230621</v>
      </c>
      <c r="F81" s="92">
        <f t="shared" si="1"/>
        <v>-564.92465034621364</v>
      </c>
      <c r="G81" s="93">
        <f t="shared" si="0"/>
        <v>-2.2632968301219045</v>
      </c>
      <c r="H81" s="94"/>
      <c r="I81" s="55"/>
      <c r="J81" s="15"/>
      <c r="K81" s="15"/>
      <c r="N81" s="56"/>
    </row>
    <row r="82" spans="1:14" s="43" customFormat="1" ht="15.75" hidden="1" customHeight="1" outlineLevel="1" x14ac:dyDescent="0.25">
      <c r="A82" s="57" t="s">
        <v>125</v>
      </c>
      <c r="B82" s="58" t="s">
        <v>26</v>
      </c>
      <c r="C82" s="59" t="s">
        <v>24</v>
      </c>
      <c r="D82" s="61" t="s">
        <v>27</v>
      </c>
      <c r="E82" s="95" t="s">
        <v>27</v>
      </c>
      <c r="F82" s="61" t="s">
        <v>27</v>
      </c>
      <c r="G82" s="62" t="s">
        <v>27</v>
      </c>
      <c r="H82" s="63"/>
      <c r="I82" s="55"/>
      <c r="J82" s="15"/>
      <c r="K82" s="15"/>
      <c r="N82" s="56"/>
    </row>
    <row r="83" spans="1:14" s="43" customFormat="1" ht="31.5" hidden="1" customHeight="1" outlineLevel="1" x14ac:dyDescent="0.25">
      <c r="A83" s="57" t="s">
        <v>126</v>
      </c>
      <c r="B83" s="68" t="s">
        <v>29</v>
      </c>
      <c r="C83" s="59" t="s">
        <v>24</v>
      </c>
      <c r="D83" s="61" t="s">
        <v>27</v>
      </c>
      <c r="E83" s="95" t="s">
        <v>27</v>
      </c>
      <c r="F83" s="61" t="s">
        <v>27</v>
      </c>
      <c r="G83" s="62" t="s">
        <v>27</v>
      </c>
      <c r="H83" s="63"/>
      <c r="I83" s="55"/>
      <c r="J83" s="15"/>
      <c r="K83" s="15"/>
      <c r="N83" s="56"/>
    </row>
    <row r="84" spans="1:14" s="43" customFormat="1" ht="31.5" hidden="1" customHeight="1" outlineLevel="1" x14ac:dyDescent="0.25">
      <c r="A84" s="57" t="s">
        <v>127</v>
      </c>
      <c r="B84" s="68" t="s">
        <v>31</v>
      </c>
      <c r="C84" s="59" t="s">
        <v>24</v>
      </c>
      <c r="D84" s="61" t="s">
        <v>27</v>
      </c>
      <c r="E84" s="95" t="s">
        <v>27</v>
      </c>
      <c r="F84" s="61" t="s">
        <v>27</v>
      </c>
      <c r="G84" s="62" t="s">
        <v>27</v>
      </c>
      <c r="H84" s="63"/>
      <c r="I84" s="55"/>
      <c r="J84" s="15"/>
      <c r="K84" s="15"/>
      <c r="N84" s="56"/>
    </row>
    <row r="85" spans="1:14" s="43" customFormat="1" ht="31.5" hidden="1" customHeight="1" outlineLevel="1" x14ac:dyDescent="0.25">
      <c r="A85" s="57" t="s">
        <v>128</v>
      </c>
      <c r="B85" s="68" t="s">
        <v>33</v>
      </c>
      <c r="C85" s="59" t="s">
        <v>24</v>
      </c>
      <c r="D85" s="61" t="s">
        <v>27</v>
      </c>
      <c r="E85" s="95" t="s">
        <v>27</v>
      </c>
      <c r="F85" s="61" t="s">
        <v>27</v>
      </c>
      <c r="G85" s="62" t="s">
        <v>27</v>
      </c>
      <c r="H85" s="63"/>
      <c r="I85" s="55"/>
      <c r="J85" s="15"/>
      <c r="K85" s="15"/>
      <c r="N85" s="56"/>
    </row>
    <row r="86" spans="1:14" s="43" customFormat="1" ht="15.75" hidden="1" customHeight="1" outlineLevel="1" x14ac:dyDescent="0.25">
      <c r="A86" s="57" t="s">
        <v>129</v>
      </c>
      <c r="B86" s="58" t="s">
        <v>35</v>
      </c>
      <c r="C86" s="59" t="s">
        <v>24</v>
      </c>
      <c r="D86" s="61" t="s">
        <v>27</v>
      </c>
      <c r="E86" s="95" t="s">
        <v>27</v>
      </c>
      <c r="F86" s="61" t="s">
        <v>27</v>
      </c>
      <c r="G86" s="62" t="s">
        <v>27</v>
      </c>
      <c r="H86" s="63"/>
      <c r="I86" s="55"/>
      <c r="J86" s="15"/>
      <c r="K86" s="15"/>
      <c r="N86" s="56"/>
    </row>
    <row r="87" spans="1:14" s="43" customFormat="1" ht="15.75" hidden="1" collapsed="1" x14ac:dyDescent="0.25">
      <c r="A87" s="57" t="s">
        <v>130</v>
      </c>
      <c r="B87" s="58" t="s">
        <v>37</v>
      </c>
      <c r="C87" s="59" t="s">
        <v>24</v>
      </c>
      <c r="D87" s="61">
        <v>58.31310097145797</v>
      </c>
      <c r="E87" s="61">
        <f>E29-E44</f>
        <v>-469.02575940565339</v>
      </c>
      <c r="F87" s="61">
        <f t="shared" si="1"/>
        <v>-527.33886037711136</v>
      </c>
      <c r="G87" s="62">
        <f t="shared" si="0"/>
        <v>-9.0432313080935884</v>
      </c>
      <c r="H87" s="63"/>
      <c r="I87" s="55"/>
      <c r="J87" s="15"/>
      <c r="K87" s="15"/>
      <c r="N87" s="56"/>
    </row>
    <row r="88" spans="1:14" s="43" customFormat="1" ht="15.75" hidden="1" customHeight="1" outlineLevel="1" x14ac:dyDescent="0.25">
      <c r="A88" s="57" t="s">
        <v>131</v>
      </c>
      <c r="B88" s="58" t="s">
        <v>39</v>
      </c>
      <c r="C88" s="59" t="s">
        <v>24</v>
      </c>
      <c r="D88" s="61" t="s">
        <v>27</v>
      </c>
      <c r="E88" s="61" t="s">
        <v>27</v>
      </c>
      <c r="F88" s="61" t="s">
        <v>27</v>
      </c>
      <c r="G88" s="62" t="s">
        <v>27</v>
      </c>
      <c r="H88" s="63"/>
      <c r="I88" s="55"/>
      <c r="J88" s="15"/>
      <c r="K88" s="15"/>
      <c r="N88" s="56"/>
    </row>
    <row r="89" spans="1:14" s="43" customFormat="1" ht="15.75" hidden="1" collapsed="1" x14ac:dyDescent="0.25">
      <c r="A89" s="57" t="s">
        <v>132</v>
      </c>
      <c r="B89" s="58" t="s">
        <v>41</v>
      </c>
      <c r="C89" s="59" t="s">
        <v>24</v>
      </c>
      <c r="D89" s="61">
        <v>245.33479630144524</v>
      </c>
      <c r="E89" s="61">
        <f>E31-E46</f>
        <v>8.1114518316800002</v>
      </c>
      <c r="F89" s="61">
        <f t="shared" si="1"/>
        <v>-237.22334446976524</v>
      </c>
      <c r="G89" s="62">
        <f t="shared" si="0"/>
        <v>-0.96693721414995126</v>
      </c>
      <c r="H89" s="63"/>
      <c r="I89" s="55"/>
      <c r="J89" s="15"/>
      <c r="K89" s="15"/>
      <c r="N89" s="56"/>
    </row>
    <row r="90" spans="1:14" s="43" customFormat="1" ht="15.75" hidden="1" x14ac:dyDescent="0.25">
      <c r="A90" s="57" t="s">
        <v>133</v>
      </c>
      <c r="B90" s="58" t="s">
        <v>43</v>
      </c>
      <c r="C90" s="59" t="s">
        <v>24</v>
      </c>
      <c r="D90" s="61">
        <v>-97.768325205103793</v>
      </c>
      <c r="E90" s="61">
        <f>E32-E47</f>
        <v>143.96612168833394</v>
      </c>
      <c r="F90" s="61">
        <f t="shared" si="1"/>
        <v>241.73444689343773</v>
      </c>
      <c r="G90" s="62">
        <f t="shared" si="0"/>
        <v>-2.4725231447538234</v>
      </c>
      <c r="H90" s="63"/>
      <c r="I90" s="55"/>
      <c r="J90" s="15"/>
      <c r="K90" s="15"/>
      <c r="N90" s="56"/>
    </row>
    <row r="91" spans="1:14" s="43" customFormat="1" ht="15.75" hidden="1" customHeight="1" outlineLevel="1" x14ac:dyDescent="0.25">
      <c r="A91" s="57" t="s">
        <v>134</v>
      </c>
      <c r="B91" s="58" t="s">
        <v>45</v>
      </c>
      <c r="C91" s="59" t="s">
        <v>24</v>
      </c>
      <c r="D91" s="61" t="s">
        <v>27</v>
      </c>
      <c r="E91" s="61" t="s">
        <v>27</v>
      </c>
      <c r="F91" s="61" t="s">
        <v>27</v>
      </c>
      <c r="G91" s="62" t="s">
        <v>27</v>
      </c>
      <c r="H91" s="63"/>
      <c r="I91" s="55"/>
      <c r="J91" s="15"/>
      <c r="K91" s="15"/>
      <c r="N91" s="56"/>
    </row>
    <row r="92" spans="1:14" s="43" customFormat="1" ht="31.5" hidden="1" customHeight="1" outlineLevel="1" x14ac:dyDescent="0.25">
      <c r="A92" s="57" t="s">
        <v>135</v>
      </c>
      <c r="B92" s="64" t="s">
        <v>47</v>
      </c>
      <c r="C92" s="59" t="s">
        <v>24</v>
      </c>
      <c r="D92" s="61" t="s">
        <v>27</v>
      </c>
      <c r="E92" s="61" t="s">
        <v>27</v>
      </c>
      <c r="F92" s="61" t="s">
        <v>27</v>
      </c>
      <c r="G92" s="62" t="s">
        <v>27</v>
      </c>
      <c r="H92" s="63"/>
      <c r="I92" s="55"/>
      <c r="J92" s="15"/>
      <c r="K92" s="15"/>
      <c r="N92" s="56"/>
    </row>
    <row r="93" spans="1:14" s="43" customFormat="1" ht="15.75" hidden="1" customHeight="1" outlineLevel="1" x14ac:dyDescent="0.25">
      <c r="A93" s="57" t="s">
        <v>136</v>
      </c>
      <c r="B93" s="68" t="s">
        <v>49</v>
      </c>
      <c r="C93" s="59" t="s">
        <v>24</v>
      </c>
      <c r="D93" s="61" t="s">
        <v>27</v>
      </c>
      <c r="E93" s="61" t="s">
        <v>27</v>
      </c>
      <c r="F93" s="61" t="s">
        <v>27</v>
      </c>
      <c r="G93" s="62" t="s">
        <v>27</v>
      </c>
      <c r="H93" s="63"/>
      <c r="I93" s="55"/>
      <c r="J93" s="15"/>
      <c r="K93" s="15"/>
      <c r="N93" s="56"/>
    </row>
    <row r="94" spans="1:14" s="43" customFormat="1" ht="15.75" hidden="1" customHeight="1" outlineLevel="1" x14ac:dyDescent="0.25">
      <c r="A94" s="57" t="s">
        <v>137</v>
      </c>
      <c r="B94" s="66" t="s">
        <v>51</v>
      </c>
      <c r="C94" s="59" t="s">
        <v>24</v>
      </c>
      <c r="D94" s="61" t="s">
        <v>27</v>
      </c>
      <c r="E94" s="61" t="s">
        <v>27</v>
      </c>
      <c r="F94" s="61" t="s">
        <v>27</v>
      </c>
      <c r="G94" s="62" t="s">
        <v>27</v>
      </c>
      <c r="H94" s="63"/>
      <c r="I94" s="55"/>
      <c r="J94" s="15"/>
      <c r="K94" s="15"/>
      <c r="N94" s="56"/>
    </row>
    <row r="95" spans="1:14" s="43" customFormat="1" ht="15.75" hidden="1" collapsed="1" x14ac:dyDescent="0.25">
      <c r="A95" s="57" t="s">
        <v>138</v>
      </c>
      <c r="B95" s="58" t="s">
        <v>53</v>
      </c>
      <c r="C95" s="59" t="s">
        <v>24</v>
      </c>
      <c r="D95" s="61">
        <v>43.722973576107165</v>
      </c>
      <c r="E95" s="61">
        <f>E37-E52</f>
        <v>1.6260811833333335</v>
      </c>
      <c r="F95" s="61">
        <f t="shared" ref="F95:F158" si="2">E95-D95</f>
        <v>-42.096892392773832</v>
      </c>
      <c r="G95" s="62">
        <f t="shared" ref="G95:G156" si="3">IFERROR(F95/D95,0)</f>
        <v>-0.96280945575435606</v>
      </c>
      <c r="H95" s="63"/>
      <c r="I95" s="55"/>
      <c r="J95" s="15"/>
      <c r="K95" s="15"/>
      <c r="N95" s="56"/>
    </row>
    <row r="96" spans="1:14" s="43" customFormat="1" ht="15.75" hidden="1" x14ac:dyDescent="0.25">
      <c r="A96" s="57" t="s">
        <v>139</v>
      </c>
      <c r="B96" s="96" t="s">
        <v>140</v>
      </c>
      <c r="C96" s="59" t="s">
        <v>24</v>
      </c>
      <c r="D96" s="61">
        <v>-368.88769455116085</v>
      </c>
      <c r="E96" s="61">
        <f>E97-E103</f>
        <v>-597.35597842999823</v>
      </c>
      <c r="F96" s="61">
        <f t="shared" si="2"/>
        <v>-228.46828387883738</v>
      </c>
      <c r="G96" s="62">
        <f t="shared" si="3"/>
        <v>0.61934373863249381</v>
      </c>
      <c r="H96" s="63"/>
      <c r="I96" s="55"/>
      <c r="J96" s="15"/>
      <c r="K96" s="15"/>
      <c r="N96" s="56"/>
    </row>
    <row r="97" spans="1:14" s="43" customFormat="1" ht="38.25" hidden="1" x14ac:dyDescent="0.25">
      <c r="A97" s="57" t="s">
        <v>141</v>
      </c>
      <c r="B97" s="64" t="s">
        <v>142</v>
      </c>
      <c r="C97" s="59" t="s">
        <v>24</v>
      </c>
      <c r="D97" s="61">
        <v>534.34990294172121</v>
      </c>
      <c r="E97" s="61">
        <v>1878.6418195799993</v>
      </c>
      <c r="F97" s="61">
        <f t="shared" si="2"/>
        <v>1344.2919166382781</v>
      </c>
      <c r="G97" s="62">
        <f t="shared" si="3"/>
        <v>2.5157521489900843</v>
      </c>
      <c r="H97" s="97" t="s">
        <v>143</v>
      </c>
      <c r="I97" s="55"/>
      <c r="J97" s="15"/>
      <c r="K97" s="15"/>
      <c r="N97" s="56"/>
    </row>
    <row r="98" spans="1:14" s="43" customFormat="1" ht="15.75" hidden="1" x14ac:dyDescent="0.25">
      <c r="A98" s="57" t="s">
        <v>144</v>
      </c>
      <c r="B98" s="68" t="s">
        <v>145</v>
      </c>
      <c r="C98" s="59" t="s">
        <v>24</v>
      </c>
      <c r="D98" s="61">
        <v>0</v>
      </c>
      <c r="E98" s="61">
        <v>0</v>
      </c>
      <c r="F98" s="61">
        <f t="shared" si="2"/>
        <v>0</v>
      </c>
      <c r="G98" s="62">
        <f t="shared" si="3"/>
        <v>0</v>
      </c>
      <c r="H98" s="63"/>
      <c r="I98" s="55"/>
      <c r="J98" s="15"/>
      <c r="K98" s="15"/>
      <c r="N98" s="56"/>
    </row>
    <row r="99" spans="1:14" s="43" customFormat="1" ht="15.75" hidden="1" x14ac:dyDescent="0.25">
      <c r="A99" s="57" t="s">
        <v>146</v>
      </c>
      <c r="B99" s="68" t="s">
        <v>147</v>
      </c>
      <c r="C99" s="59" t="s">
        <v>24</v>
      </c>
      <c r="D99" s="61">
        <v>5.9083000000000006</v>
      </c>
      <c r="E99" s="61">
        <v>115.42992892000001</v>
      </c>
      <c r="F99" s="61">
        <f t="shared" si="2"/>
        <v>109.52162892000001</v>
      </c>
      <c r="G99" s="62">
        <f t="shared" si="3"/>
        <v>18.536910603726962</v>
      </c>
      <c r="H99" s="63"/>
      <c r="I99" s="55"/>
      <c r="J99" s="15"/>
      <c r="K99" s="15"/>
      <c r="N99" s="56"/>
    </row>
    <row r="100" spans="1:14" s="43" customFormat="1" ht="15.75" hidden="1" x14ac:dyDescent="0.25">
      <c r="A100" s="57" t="s">
        <v>148</v>
      </c>
      <c r="B100" s="68" t="s">
        <v>149</v>
      </c>
      <c r="C100" s="59" t="s">
        <v>24</v>
      </c>
      <c r="D100" s="61">
        <v>0</v>
      </c>
      <c r="E100" s="61">
        <v>1455.6092252899991</v>
      </c>
      <c r="F100" s="61">
        <f t="shared" si="2"/>
        <v>1455.6092252899991</v>
      </c>
      <c r="G100" s="62">
        <f t="shared" si="3"/>
        <v>0</v>
      </c>
      <c r="H100" s="65"/>
      <c r="I100" s="55"/>
      <c r="J100" s="15"/>
      <c r="K100" s="15"/>
      <c r="N100" s="56"/>
    </row>
    <row r="101" spans="1:14" s="43" customFormat="1" ht="15.75" hidden="1" x14ac:dyDescent="0.25">
      <c r="A101" s="57" t="s">
        <v>150</v>
      </c>
      <c r="B101" s="70" t="s">
        <v>151</v>
      </c>
      <c r="C101" s="59" t="s">
        <v>24</v>
      </c>
      <c r="D101" s="61">
        <v>0</v>
      </c>
      <c r="E101" s="61">
        <v>1455.6092252899991</v>
      </c>
      <c r="F101" s="61">
        <f t="shared" si="2"/>
        <v>1455.6092252899991</v>
      </c>
      <c r="G101" s="62">
        <f t="shared" si="3"/>
        <v>0</v>
      </c>
      <c r="H101" s="63"/>
      <c r="I101" s="55"/>
      <c r="J101" s="15"/>
      <c r="K101" s="15"/>
      <c r="N101" s="56"/>
    </row>
    <row r="102" spans="1:14" s="43" customFormat="1" ht="15.75" hidden="1" x14ac:dyDescent="0.25">
      <c r="A102" s="57" t="s">
        <v>152</v>
      </c>
      <c r="B102" s="66" t="s">
        <v>153</v>
      </c>
      <c r="C102" s="59" t="s">
        <v>24</v>
      </c>
      <c r="D102" s="61">
        <v>528.44160294172116</v>
      </c>
      <c r="E102" s="61">
        <f>E97-E98-E99-E100</f>
        <v>307.60266537000007</v>
      </c>
      <c r="F102" s="61">
        <f t="shared" si="2"/>
        <v>-220.83893757172109</v>
      </c>
      <c r="G102" s="62">
        <f t="shared" si="3"/>
        <v>-0.41790603983932767</v>
      </c>
      <c r="H102" s="63"/>
      <c r="I102" s="55"/>
      <c r="J102" s="15"/>
      <c r="K102" s="15"/>
      <c r="N102" s="56"/>
    </row>
    <row r="103" spans="1:14" s="43" customFormat="1" ht="25.5" hidden="1" x14ac:dyDescent="0.25">
      <c r="A103" s="57" t="s">
        <v>154</v>
      </c>
      <c r="B103" s="69" t="s">
        <v>108</v>
      </c>
      <c r="C103" s="59" t="s">
        <v>24</v>
      </c>
      <c r="D103" s="61">
        <v>903.23759749288206</v>
      </c>
      <c r="E103" s="61">
        <v>2475.9977980099975</v>
      </c>
      <c r="F103" s="61">
        <f t="shared" si="2"/>
        <v>1572.7602005171154</v>
      </c>
      <c r="G103" s="62">
        <f t="shared" si="3"/>
        <v>1.7412474911170972</v>
      </c>
      <c r="H103" s="97" t="s">
        <v>155</v>
      </c>
      <c r="I103" s="55"/>
      <c r="J103" s="15"/>
      <c r="K103" s="15"/>
      <c r="N103" s="56"/>
    </row>
    <row r="104" spans="1:14" s="43" customFormat="1" ht="15.75" hidden="1" x14ac:dyDescent="0.25">
      <c r="A104" s="57" t="s">
        <v>156</v>
      </c>
      <c r="B104" s="66" t="s">
        <v>157</v>
      </c>
      <c r="C104" s="59" t="s">
        <v>24</v>
      </c>
      <c r="D104" s="61">
        <v>3.7367848193422404</v>
      </c>
      <c r="E104" s="61">
        <v>1.7155930499999998</v>
      </c>
      <c r="F104" s="61">
        <f t="shared" si="2"/>
        <v>-2.0211917693422405</v>
      </c>
      <c r="G104" s="62">
        <f t="shared" si="3"/>
        <v>-0.54089059634373504</v>
      </c>
      <c r="H104" s="63"/>
      <c r="I104" s="55"/>
      <c r="J104" s="15"/>
      <c r="K104" s="15"/>
      <c r="N104" s="56"/>
    </row>
    <row r="105" spans="1:14" s="43" customFormat="1" ht="15.75" hidden="1" x14ac:dyDescent="0.25">
      <c r="A105" s="57" t="s">
        <v>158</v>
      </c>
      <c r="B105" s="66" t="s">
        <v>159</v>
      </c>
      <c r="C105" s="59" t="s">
        <v>24</v>
      </c>
      <c r="D105" s="61">
        <v>0</v>
      </c>
      <c r="E105" s="61">
        <v>7.3669732100000003</v>
      </c>
      <c r="F105" s="61">
        <f t="shared" si="2"/>
        <v>7.3669732100000003</v>
      </c>
      <c r="G105" s="62">
        <f t="shared" si="3"/>
        <v>0</v>
      </c>
      <c r="H105" s="63"/>
      <c r="I105" s="55"/>
      <c r="J105" s="15"/>
      <c r="K105" s="15"/>
      <c r="N105" s="56"/>
    </row>
    <row r="106" spans="1:14" s="43" customFormat="1" ht="15.75" hidden="1" x14ac:dyDescent="0.25">
      <c r="A106" s="57" t="s">
        <v>160</v>
      </c>
      <c r="B106" s="66" t="s">
        <v>161</v>
      </c>
      <c r="C106" s="59" t="s">
        <v>24</v>
      </c>
      <c r="D106" s="61">
        <v>860.74071388631523</v>
      </c>
      <c r="E106" s="61">
        <v>2415.2340967199984</v>
      </c>
      <c r="F106" s="61">
        <f t="shared" si="2"/>
        <v>1554.4933828336832</v>
      </c>
      <c r="G106" s="62">
        <f t="shared" si="3"/>
        <v>1.8059949503434287</v>
      </c>
      <c r="H106" s="63"/>
      <c r="I106" s="55"/>
      <c r="J106" s="15"/>
      <c r="K106" s="15"/>
      <c r="N106" s="56"/>
    </row>
    <row r="107" spans="1:14" s="43" customFormat="1" ht="15.75" hidden="1" x14ac:dyDescent="0.25">
      <c r="A107" s="57" t="s">
        <v>162</v>
      </c>
      <c r="B107" s="70" t="s">
        <v>163</v>
      </c>
      <c r="C107" s="59" t="s">
        <v>24</v>
      </c>
      <c r="D107" s="61">
        <v>860.74071388631523</v>
      </c>
      <c r="E107" s="61">
        <v>2415.2340967199984</v>
      </c>
      <c r="F107" s="61">
        <f t="shared" si="2"/>
        <v>1554.4933828336832</v>
      </c>
      <c r="G107" s="62">
        <f t="shared" si="3"/>
        <v>1.8059949503434287</v>
      </c>
      <c r="H107" s="63"/>
      <c r="I107" s="55"/>
      <c r="J107" s="15"/>
      <c r="K107" s="15"/>
      <c r="N107" s="56"/>
    </row>
    <row r="108" spans="1:14" s="43" customFormat="1" ht="15.75" hidden="1" x14ac:dyDescent="0.25">
      <c r="A108" s="57" t="s">
        <v>164</v>
      </c>
      <c r="B108" s="66" t="s">
        <v>165</v>
      </c>
      <c r="C108" s="59" t="s">
        <v>24</v>
      </c>
      <c r="D108" s="61">
        <v>38.760098787224592</v>
      </c>
      <c r="E108" s="61">
        <f>E103-E104-E105-E106</f>
        <v>51.681135029999041</v>
      </c>
      <c r="F108" s="61">
        <f t="shared" si="2"/>
        <v>12.921036242774449</v>
      </c>
      <c r="G108" s="62">
        <f t="shared" si="3"/>
        <v>0.33335921855372691</v>
      </c>
      <c r="H108" s="63"/>
      <c r="I108" s="55"/>
      <c r="J108" s="15"/>
      <c r="K108" s="15"/>
      <c r="N108" s="56"/>
    </row>
    <row r="109" spans="1:14" s="43" customFormat="1" ht="15.75" hidden="1" x14ac:dyDescent="0.25">
      <c r="A109" s="57" t="s">
        <v>166</v>
      </c>
      <c r="B109" s="96" t="s">
        <v>167</v>
      </c>
      <c r="C109" s="59" t="s">
        <v>24</v>
      </c>
      <c r="D109" s="61">
        <v>-119.28514890725342</v>
      </c>
      <c r="E109" s="61">
        <f>E81+E96</f>
        <v>-912.67808313230444</v>
      </c>
      <c r="F109" s="61">
        <f t="shared" si="2"/>
        <v>-793.39293422505102</v>
      </c>
      <c r="G109" s="62">
        <f t="shared" si="3"/>
        <v>6.6512297758200383</v>
      </c>
      <c r="H109" s="63"/>
      <c r="I109" s="55"/>
      <c r="J109" s="15"/>
      <c r="K109" s="15"/>
      <c r="N109" s="56"/>
    </row>
    <row r="110" spans="1:14" s="43" customFormat="1" ht="31.5" hidden="1" customHeight="1" outlineLevel="1" x14ac:dyDescent="0.25">
      <c r="A110" s="57" t="s">
        <v>168</v>
      </c>
      <c r="B110" s="64" t="s">
        <v>169</v>
      </c>
      <c r="C110" s="59" t="s">
        <v>24</v>
      </c>
      <c r="D110" s="61" t="s">
        <v>27</v>
      </c>
      <c r="E110" s="61" t="s">
        <v>27</v>
      </c>
      <c r="F110" s="61" t="s">
        <v>27</v>
      </c>
      <c r="G110" s="62" t="s">
        <v>27</v>
      </c>
      <c r="H110" s="63"/>
      <c r="I110" s="55"/>
      <c r="J110" s="15"/>
      <c r="K110" s="15"/>
      <c r="N110" s="56"/>
    </row>
    <row r="111" spans="1:14" s="43" customFormat="1" ht="31.5" hidden="1" customHeight="1" outlineLevel="1" x14ac:dyDescent="0.25">
      <c r="A111" s="57" t="s">
        <v>170</v>
      </c>
      <c r="B111" s="68" t="s">
        <v>29</v>
      </c>
      <c r="C111" s="59" t="s">
        <v>24</v>
      </c>
      <c r="D111" s="61" t="s">
        <v>27</v>
      </c>
      <c r="E111" s="61" t="s">
        <v>27</v>
      </c>
      <c r="F111" s="61" t="s">
        <v>27</v>
      </c>
      <c r="G111" s="62" t="s">
        <v>27</v>
      </c>
      <c r="H111" s="63"/>
      <c r="I111" s="55"/>
      <c r="J111" s="15"/>
      <c r="K111" s="15"/>
      <c r="N111" s="56"/>
    </row>
    <row r="112" spans="1:14" s="43" customFormat="1" ht="31.5" hidden="1" customHeight="1" outlineLevel="1" x14ac:dyDescent="0.25">
      <c r="A112" s="57" t="s">
        <v>171</v>
      </c>
      <c r="B112" s="68" t="s">
        <v>31</v>
      </c>
      <c r="C112" s="59" t="s">
        <v>24</v>
      </c>
      <c r="D112" s="61" t="s">
        <v>27</v>
      </c>
      <c r="E112" s="61" t="s">
        <v>27</v>
      </c>
      <c r="F112" s="61" t="s">
        <v>27</v>
      </c>
      <c r="G112" s="62" t="s">
        <v>27</v>
      </c>
      <c r="H112" s="63"/>
      <c r="I112" s="55"/>
      <c r="J112" s="15"/>
      <c r="K112" s="15"/>
      <c r="N112" s="56"/>
    </row>
    <row r="113" spans="1:14" s="43" customFormat="1" ht="31.5" hidden="1" customHeight="1" outlineLevel="1" x14ac:dyDescent="0.25">
      <c r="A113" s="57" t="s">
        <v>172</v>
      </c>
      <c r="B113" s="68" t="s">
        <v>33</v>
      </c>
      <c r="C113" s="59" t="s">
        <v>24</v>
      </c>
      <c r="D113" s="61" t="s">
        <v>27</v>
      </c>
      <c r="E113" s="61" t="s">
        <v>27</v>
      </c>
      <c r="F113" s="61" t="s">
        <v>27</v>
      </c>
      <c r="G113" s="62" t="s">
        <v>27</v>
      </c>
      <c r="H113" s="63"/>
      <c r="I113" s="55"/>
      <c r="J113" s="15"/>
      <c r="K113" s="15"/>
      <c r="N113" s="56"/>
    </row>
    <row r="114" spans="1:14" s="43" customFormat="1" ht="15.75" hidden="1" customHeight="1" outlineLevel="1" x14ac:dyDescent="0.25">
      <c r="A114" s="57" t="s">
        <v>173</v>
      </c>
      <c r="B114" s="58" t="s">
        <v>35</v>
      </c>
      <c r="C114" s="59" t="s">
        <v>24</v>
      </c>
      <c r="D114" s="61" t="s">
        <v>27</v>
      </c>
      <c r="E114" s="61" t="s">
        <v>27</v>
      </c>
      <c r="F114" s="61" t="s">
        <v>27</v>
      </c>
      <c r="G114" s="62" t="s">
        <v>27</v>
      </c>
      <c r="H114" s="63"/>
      <c r="I114" s="55"/>
      <c r="J114" s="15"/>
      <c r="K114" s="15"/>
      <c r="N114" s="56"/>
    </row>
    <row r="115" spans="1:14" s="43" customFormat="1" ht="15.75" hidden="1" collapsed="1" x14ac:dyDescent="0.25">
      <c r="A115" s="57" t="s">
        <v>174</v>
      </c>
      <c r="B115" s="58" t="s">
        <v>37</v>
      </c>
      <c r="C115" s="59" t="s">
        <v>24</v>
      </c>
      <c r="D115" s="61">
        <v>97.123057498939929</v>
      </c>
      <c r="E115" s="82">
        <v>-385.12546001565352</v>
      </c>
      <c r="F115" s="61">
        <f t="shared" si="2"/>
        <v>-482.24851751459346</v>
      </c>
      <c r="G115" s="62">
        <f t="shared" si="3"/>
        <v>-4.9653350083203165</v>
      </c>
      <c r="H115" s="63"/>
      <c r="I115" s="55"/>
      <c r="J115" s="15"/>
      <c r="K115" s="15"/>
      <c r="N115" s="56"/>
    </row>
    <row r="116" spans="1:14" s="43" customFormat="1" ht="15.75" hidden="1" customHeight="1" outlineLevel="1" x14ac:dyDescent="0.25">
      <c r="A116" s="57" t="s">
        <v>175</v>
      </c>
      <c r="B116" s="58" t="s">
        <v>39</v>
      </c>
      <c r="C116" s="59" t="s">
        <v>24</v>
      </c>
      <c r="D116" s="61" t="s">
        <v>27</v>
      </c>
      <c r="E116" s="82" t="s">
        <v>27</v>
      </c>
      <c r="F116" s="61" t="s">
        <v>27</v>
      </c>
      <c r="G116" s="62" t="s">
        <v>27</v>
      </c>
      <c r="H116" s="63"/>
      <c r="I116" s="55"/>
      <c r="J116" s="15"/>
      <c r="K116" s="15"/>
      <c r="N116" s="56"/>
    </row>
    <row r="117" spans="1:14" s="43" customFormat="1" ht="15.75" hidden="1" collapsed="1" x14ac:dyDescent="0.25">
      <c r="A117" s="57" t="s">
        <v>176</v>
      </c>
      <c r="B117" s="58" t="s">
        <v>41</v>
      </c>
      <c r="C117" s="59" t="s">
        <v>24</v>
      </c>
      <c r="D117" s="61">
        <v>245.33479630144524</v>
      </c>
      <c r="E117" s="82">
        <v>8.1114518316800091</v>
      </c>
      <c r="F117" s="61">
        <f t="shared" si="2"/>
        <v>-237.22334446976524</v>
      </c>
      <c r="G117" s="62">
        <f t="shared" si="3"/>
        <v>-0.96693721414995126</v>
      </c>
      <c r="H117" s="63"/>
      <c r="I117" s="55"/>
      <c r="J117" s="15"/>
      <c r="K117" s="15"/>
      <c r="N117" s="56"/>
    </row>
    <row r="118" spans="1:14" s="43" customFormat="1" ht="15.75" hidden="1" x14ac:dyDescent="0.25">
      <c r="A118" s="57" t="s">
        <v>177</v>
      </c>
      <c r="B118" s="58" t="s">
        <v>43</v>
      </c>
      <c r="C118" s="59" t="s">
        <v>24</v>
      </c>
      <c r="D118" s="61">
        <v>-505.46597628374792</v>
      </c>
      <c r="E118" s="82">
        <v>-537.29015613166519</v>
      </c>
      <c r="F118" s="61">
        <f t="shared" si="2"/>
        <v>-31.824179847917264</v>
      </c>
      <c r="G118" s="62">
        <f t="shared" si="3"/>
        <v>6.2960083054239974E-2</v>
      </c>
      <c r="H118" s="63"/>
      <c r="I118" s="55"/>
      <c r="J118" s="15"/>
      <c r="K118" s="15"/>
      <c r="N118" s="56"/>
    </row>
    <row r="119" spans="1:14" s="43" customFormat="1" ht="15.75" hidden="1" customHeight="1" outlineLevel="1" x14ac:dyDescent="0.25">
      <c r="A119" s="57" t="s">
        <v>178</v>
      </c>
      <c r="B119" s="58" t="s">
        <v>45</v>
      </c>
      <c r="C119" s="59" t="s">
        <v>24</v>
      </c>
      <c r="D119" s="61" t="s">
        <v>27</v>
      </c>
      <c r="E119" s="82" t="s">
        <v>27</v>
      </c>
      <c r="F119" s="61" t="s">
        <v>27</v>
      </c>
      <c r="G119" s="62" t="s">
        <v>27</v>
      </c>
      <c r="H119" s="63"/>
      <c r="I119" s="55"/>
      <c r="J119" s="15"/>
      <c r="K119" s="15"/>
      <c r="N119" s="56"/>
    </row>
    <row r="120" spans="1:14" s="43" customFormat="1" ht="31.5" hidden="1" customHeight="1" outlineLevel="1" x14ac:dyDescent="0.25">
      <c r="A120" s="57" t="s">
        <v>179</v>
      </c>
      <c r="B120" s="64" t="s">
        <v>47</v>
      </c>
      <c r="C120" s="59" t="s">
        <v>24</v>
      </c>
      <c r="D120" s="61" t="s">
        <v>27</v>
      </c>
      <c r="E120" s="82" t="s">
        <v>27</v>
      </c>
      <c r="F120" s="61" t="s">
        <v>27</v>
      </c>
      <c r="G120" s="62" t="s">
        <v>27</v>
      </c>
      <c r="H120" s="63"/>
      <c r="I120" s="55"/>
      <c r="J120" s="15"/>
      <c r="K120" s="15"/>
      <c r="N120" s="56"/>
    </row>
    <row r="121" spans="1:14" s="43" customFormat="1" ht="15.75" hidden="1" customHeight="1" outlineLevel="1" x14ac:dyDescent="0.25">
      <c r="A121" s="57" t="s">
        <v>180</v>
      </c>
      <c r="B121" s="66" t="s">
        <v>49</v>
      </c>
      <c r="C121" s="59" t="s">
        <v>24</v>
      </c>
      <c r="D121" s="61" t="s">
        <v>27</v>
      </c>
      <c r="E121" s="82" t="s">
        <v>27</v>
      </c>
      <c r="F121" s="61" t="s">
        <v>27</v>
      </c>
      <c r="G121" s="62" t="s">
        <v>27</v>
      </c>
      <c r="H121" s="63"/>
      <c r="I121" s="55"/>
      <c r="J121" s="15"/>
      <c r="K121" s="15"/>
      <c r="N121" s="56"/>
    </row>
    <row r="122" spans="1:14" s="43" customFormat="1" ht="15.75" hidden="1" customHeight="1" outlineLevel="1" x14ac:dyDescent="0.25">
      <c r="A122" s="57" t="s">
        <v>181</v>
      </c>
      <c r="B122" s="66" t="s">
        <v>51</v>
      </c>
      <c r="C122" s="59" t="s">
        <v>24</v>
      </c>
      <c r="D122" s="61" t="s">
        <v>27</v>
      </c>
      <c r="E122" s="82" t="s">
        <v>27</v>
      </c>
      <c r="F122" s="61" t="s">
        <v>27</v>
      </c>
      <c r="G122" s="62" t="s">
        <v>27</v>
      </c>
      <c r="H122" s="63"/>
      <c r="I122" s="55"/>
      <c r="J122" s="15"/>
      <c r="K122" s="15"/>
      <c r="N122" s="56"/>
    </row>
    <row r="123" spans="1:14" s="43" customFormat="1" ht="15.75" hidden="1" collapsed="1" x14ac:dyDescent="0.25">
      <c r="A123" s="57" t="s">
        <v>182</v>
      </c>
      <c r="B123" s="58" t="s">
        <v>53</v>
      </c>
      <c r="C123" s="59" t="s">
        <v>24</v>
      </c>
      <c r="D123" s="61">
        <v>43.722973576107165</v>
      </c>
      <c r="E123" s="82">
        <v>1.626081183333332</v>
      </c>
      <c r="F123" s="61">
        <f t="shared" si="2"/>
        <v>-42.096892392773832</v>
      </c>
      <c r="G123" s="62">
        <f t="shared" si="3"/>
        <v>-0.96280945575435606</v>
      </c>
      <c r="H123" s="63"/>
      <c r="I123" s="55"/>
      <c r="J123" s="15"/>
      <c r="K123" s="15"/>
      <c r="N123" s="56"/>
    </row>
    <row r="124" spans="1:14" s="43" customFormat="1" ht="15.75" hidden="1" x14ac:dyDescent="0.25">
      <c r="A124" s="57" t="s">
        <v>183</v>
      </c>
      <c r="B124" s="96" t="s">
        <v>184</v>
      </c>
      <c r="C124" s="59" t="s">
        <v>24</v>
      </c>
      <c r="D124" s="61">
        <v>0</v>
      </c>
      <c r="E124" s="61">
        <f>E130+E132+E133+E138</f>
        <v>-2.3661044930665343E-2</v>
      </c>
      <c r="F124" s="61">
        <f t="shared" si="2"/>
        <v>-2.3661044930665343E-2</v>
      </c>
      <c r="G124" s="62">
        <f t="shared" si="3"/>
        <v>0</v>
      </c>
      <c r="H124" s="63"/>
      <c r="I124" s="55"/>
      <c r="J124" s="15"/>
      <c r="K124" s="15"/>
      <c r="N124" s="56"/>
    </row>
    <row r="125" spans="1:14" s="43" customFormat="1" ht="15.75" hidden="1" customHeight="1" outlineLevel="1" x14ac:dyDescent="0.25">
      <c r="A125" s="57" t="s">
        <v>185</v>
      </c>
      <c r="B125" s="58" t="s">
        <v>26</v>
      </c>
      <c r="C125" s="59" t="s">
        <v>24</v>
      </c>
      <c r="D125" s="61" t="s">
        <v>27</v>
      </c>
      <c r="E125" s="61" t="s">
        <v>27</v>
      </c>
      <c r="F125" s="61" t="s">
        <v>27</v>
      </c>
      <c r="G125" s="62" t="s">
        <v>27</v>
      </c>
      <c r="H125" s="63"/>
      <c r="I125" s="55"/>
      <c r="J125" s="15"/>
      <c r="K125" s="15"/>
      <c r="N125" s="56"/>
    </row>
    <row r="126" spans="1:14" s="43" customFormat="1" ht="31.5" hidden="1" customHeight="1" outlineLevel="1" x14ac:dyDescent="0.25">
      <c r="A126" s="57" t="s">
        <v>186</v>
      </c>
      <c r="B126" s="68" t="s">
        <v>29</v>
      </c>
      <c r="C126" s="59" t="s">
        <v>24</v>
      </c>
      <c r="D126" s="61" t="s">
        <v>27</v>
      </c>
      <c r="E126" s="61" t="s">
        <v>27</v>
      </c>
      <c r="F126" s="61" t="s">
        <v>27</v>
      </c>
      <c r="G126" s="62" t="s">
        <v>27</v>
      </c>
      <c r="H126" s="63"/>
      <c r="I126" s="55"/>
      <c r="J126" s="15"/>
      <c r="K126" s="15"/>
      <c r="N126" s="56"/>
    </row>
    <row r="127" spans="1:14" s="43" customFormat="1" ht="31.5" hidden="1" customHeight="1" outlineLevel="1" x14ac:dyDescent="0.25">
      <c r="A127" s="57" t="s">
        <v>187</v>
      </c>
      <c r="B127" s="68" t="s">
        <v>31</v>
      </c>
      <c r="C127" s="59" t="s">
        <v>24</v>
      </c>
      <c r="D127" s="61" t="s">
        <v>27</v>
      </c>
      <c r="E127" s="61" t="s">
        <v>27</v>
      </c>
      <c r="F127" s="61" t="s">
        <v>27</v>
      </c>
      <c r="G127" s="62" t="s">
        <v>27</v>
      </c>
      <c r="H127" s="63"/>
      <c r="I127" s="55"/>
      <c r="J127" s="15"/>
      <c r="K127" s="15"/>
      <c r="N127" s="56"/>
    </row>
    <row r="128" spans="1:14" s="43" customFormat="1" ht="31.5" hidden="1" customHeight="1" outlineLevel="1" x14ac:dyDescent="0.25">
      <c r="A128" s="57" t="s">
        <v>188</v>
      </c>
      <c r="B128" s="68" t="s">
        <v>33</v>
      </c>
      <c r="C128" s="59" t="s">
        <v>24</v>
      </c>
      <c r="D128" s="61" t="s">
        <v>27</v>
      </c>
      <c r="E128" s="61" t="s">
        <v>27</v>
      </c>
      <c r="F128" s="61" t="s">
        <v>27</v>
      </c>
      <c r="G128" s="62" t="s">
        <v>27</v>
      </c>
      <c r="H128" s="63"/>
      <c r="I128" s="55"/>
      <c r="J128" s="15"/>
      <c r="K128" s="15"/>
      <c r="N128" s="56"/>
    </row>
    <row r="129" spans="1:14" s="43" customFormat="1" ht="15.75" hidden="1" customHeight="1" outlineLevel="1" x14ac:dyDescent="0.25">
      <c r="A129" s="57" t="s">
        <v>189</v>
      </c>
      <c r="B129" s="69" t="s">
        <v>190</v>
      </c>
      <c r="C129" s="59" t="s">
        <v>24</v>
      </c>
      <c r="D129" s="61" t="s">
        <v>27</v>
      </c>
      <c r="E129" s="61" t="s">
        <v>27</v>
      </c>
      <c r="F129" s="61" t="s">
        <v>27</v>
      </c>
      <c r="G129" s="62" t="s">
        <v>27</v>
      </c>
      <c r="H129" s="63"/>
      <c r="I129" s="55"/>
      <c r="J129" s="15"/>
      <c r="K129" s="15"/>
      <c r="N129" s="56"/>
    </row>
    <row r="130" spans="1:14" s="43" customFormat="1" ht="15.75" hidden="1" collapsed="1" x14ac:dyDescent="0.25">
      <c r="A130" s="57" t="s">
        <v>191</v>
      </c>
      <c r="B130" s="69" t="s">
        <v>192</v>
      </c>
      <c r="C130" s="59" t="s">
        <v>24</v>
      </c>
      <c r="D130" s="61">
        <v>0</v>
      </c>
      <c r="E130" s="82">
        <v>0</v>
      </c>
      <c r="F130" s="61">
        <f t="shared" si="2"/>
        <v>0</v>
      </c>
      <c r="G130" s="62">
        <f t="shared" si="3"/>
        <v>0</v>
      </c>
      <c r="H130" s="63"/>
      <c r="I130" s="55"/>
      <c r="J130" s="15"/>
      <c r="K130" s="15"/>
      <c r="N130" s="56"/>
    </row>
    <row r="131" spans="1:14" s="43" customFormat="1" ht="15.75" hidden="1" customHeight="1" outlineLevel="1" x14ac:dyDescent="0.25">
      <c r="A131" s="57" t="s">
        <v>193</v>
      </c>
      <c r="B131" s="69" t="s">
        <v>194</v>
      </c>
      <c r="C131" s="59" t="s">
        <v>24</v>
      </c>
      <c r="D131" s="61" t="s">
        <v>27</v>
      </c>
      <c r="E131" s="61" t="s">
        <v>27</v>
      </c>
      <c r="F131" s="61" t="s">
        <v>27</v>
      </c>
      <c r="G131" s="62" t="s">
        <v>27</v>
      </c>
      <c r="H131" s="63"/>
      <c r="I131" s="55"/>
      <c r="J131" s="15"/>
      <c r="K131" s="15"/>
      <c r="N131" s="56"/>
    </row>
    <row r="132" spans="1:14" s="43" customFormat="1" ht="15.75" hidden="1" collapsed="1" x14ac:dyDescent="0.25">
      <c r="A132" s="57" t="s">
        <v>195</v>
      </c>
      <c r="B132" s="69" t="s">
        <v>196</v>
      </c>
      <c r="C132" s="59" t="s">
        <v>24</v>
      </c>
      <c r="D132" s="61">
        <v>49.066959260289032</v>
      </c>
      <c r="E132" s="82">
        <v>1.622290366336002</v>
      </c>
      <c r="F132" s="61">
        <f t="shared" si="2"/>
        <v>-47.444668893953029</v>
      </c>
      <c r="G132" s="62">
        <f t="shared" si="3"/>
        <v>-0.96693721414995126</v>
      </c>
      <c r="H132" s="63"/>
      <c r="I132" s="55"/>
      <c r="J132" s="15"/>
      <c r="K132" s="15"/>
      <c r="N132" s="56"/>
    </row>
    <row r="133" spans="1:14" s="43" customFormat="1" ht="15.75" hidden="1" x14ac:dyDescent="0.25">
      <c r="A133" s="57" t="s">
        <v>197</v>
      </c>
      <c r="B133" s="69" t="s">
        <v>198</v>
      </c>
      <c r="C133" s="59" t="s">
        <v>24</v>
      </c>
      <c r="D133" s="61">
        <v>-57.811553975510471</v>
      </c>
      <c r="E133" s="82">
        <v>-1.9711676479333338</v>
      </c>
      <c r="F133" s="61">
        <f t="shared" si="2"/>
        <v>55.840386327577136</v>
      </c>
      <c r="G133" s="62">
        <f t="shared" si="3"/>
        <v>-0.96590356922824905</v>
      </c>
      <c r="H133" s="63"/>
      <c r="I133" s="55"/>
      <c r="J133" s="15"/>
      <c r="K133" s="15"/>
      <c r="N133" s="56"/>
    </row>
    <row r="134" spans="1:14" s="43" customFormat="1" ht="15.75" hidden="1" customHeight="1" outlineLevel="1" x14ac:dyDescent="0.25">
      <c r="A134" s="57" t="s">
        <v>199</v>
      </c>
      <c r="B134" s="69" t="s">
        <v>200</v>
      </c>
      <c r="C134" s="59" t="s">
        <v>24</v>
      </c>
      <c r="D134" s="61" t="s">
        <v>27</v>
      </c>
      <c r="E134" s="61" t="s">
        <v>27</v>
      </c>
      <c r="F134" s="61" t="s">
        <v>27</v>
      </c>
      <c r="G134" s="62" t="s">
        <v>27</v>
      </c>
      <c r="H134" s="63"/>
      <c r="I134" s="55"/>
      <c r="J134" s="15"/>
      <c r="K134" s="15"/>
      <c r="N134" s="56"/>
    </row>
    <row r="135" spans="1:14" s="43" customFormat="1" ht="31.5" hidden="1" customHeight="1" outlineLevel="1" x14ac:dyDescent="0.25">
      <c r="A135" s="57" t="s">
        <v>201</v>
      </c>
      <c r="B135" s="69" t="s">
        <v>47</v>
      </c>
      <c r="C135" s="59" t="s">
        <v>24</v>
      </c>
      <c r="D135" s="61" t="s">
        <v>27</v>
      </c>
      <c r="E135" s="61" t="s">
        <v>27</v>
      </c>
      <c r="F135" s="61" t="s">
        <v>27</v>
      </c>
      <c r="G135" s="62" t="s">
        <v>27</v>
      </c>
      <c r="H135" s="63"/>
      <c r="I135" s="55"/>
      <c r="J135" s="15"/>
      <c r="K135" s="15"/>
      <c r="N135" s="56"/>
    </row>
    <row r="136" spans="1:14" s="43" customFormat="1" ht="15.75" hidden="1" customHeight="1" outlineLevel="1" x14ac:dyDescent="0.25">
      <c r="A136" s="57" t="s">
        <v>202</v>
      </c>
      <c r="B136" s="66" t="s">
        <v>203</v>
      </c>
      <c r="C136" s="59" t="s">
        <v>24</v>
      </c>
      <c r="D136" s="61" t="s">
        <v>27</v>
      </c>
      <c r="E136" s="61" t="s">
        <v>27</v>
      </c>
      <c r="F136" s="61" t="s">
        <v>27</v>
      </c>
      <c r="G136" s="62" t="s">
        <v>27</v>
      </c>
      <c r="H136" s="63"/>
      <c r="I136" s="55"/>
      <c r="J136" s="15"/>
      <c r="K136" s="15"/>
      <c r="N136" s="56"/>
    </row>
    <row r="137" spans="1:14" s="43" customFormat="1" ht="15.75" hidden="1" customHeight="1" outlineLevel="1" x14ac:dyDescent="0.25">
      <c r="A137" s="57" t="s">
        <v>204</v>
      </c>
      <c r="B137" s="66" t="s">
        <v>51</v>
      </c>
      <c r="C137" s="59" t="s">
        <v>24</v>
      </c>
      <c r="D137" s="61" t="s">
        <v>27</v>
      </c>
      <c r="E137" s="61" t="s">
        <v>27</v>
      </c>
      <c r="F137" s="61" t="s">
        <v>27</v>
      </c>
      <c r="G137" s="62" t="s">
        <v>27</v>
      </c>
      <c r="H137" s="63"/>
      <c r="I137" s="55"/>
      <c r="J137" s="15"/>
      <c r="K137" s="15"/>
      <c r="N137" s="56"/>
    </row>
    <row r="138" spans="1:14" s="43" customFormat="1" ht="15.75" hidden="1" collapsed="1" x14ac:dyDescent="0.25">
      <c r="A138" s="57" t="s">
        <v>205</v>
      </c>
      <c r="B138" s="69" t="s">
        <v>206</v>
      </c>
      <c r="C138" s="59" t="s">
        <v>24</v>
      </c>
      <c r="D138" s="61">
        <v>8.7445947152214352</v>
      </c>
      <c r="E138" s="82">
        <v>0.32521623666666644</v>
      </c>
      <c r="F138" s="61">
        <f t="shared" si="2"/>
        <v>-8.4193784785547692</v>
      </c>
      <c r="G138" s="62">
        <f t="shared" si="3"/>
        <v>-0.96280945575435617</v>
      </c>
      <c r="H138" s="63"/>
      <c r="I138" s="55"/>
      <c r="J138" s="15"/>
      <c r="K138" s="15"/>
      <c r="N138" s="56"/>
    </row>
    <row r="139" spans="1:14" s="43" customFormat="1" ht="15.75" hidden="1" x14ac:dyDescent="0.25">
      <c r="A139" s="57" t="s">
        <v>207</v>
      </c>
      <c r="B139" s="96" t="s">
        <v>208</v>
      </c>
      <c r="C139" s="59" t="s">
        <v>24</v>
      </c>
      <c r="D139" s="61">
        <v>-119.28514890725342</v>
      </c>
      <c r="E139" s="61">
        <f>E109-E124</f>
        <v>-912.65442208737375</v>
      </c>
      <c r="F139" s="61">
        <f>E139-D139</f>
        <v>-793.36927318012033</v>
      </c>
      <c r="G139" s="62">
        <f t="shared" si="3"/>
        <v>6.6510314188145987</v>
      </c>
      <c r="H139" s="65"/>
      <c r="I139" s="55"/>
      <c r="J139" s="15"/>
      <c r="K139" s="15"/>
      <c r="N139" s="56"/>
    </row>
    <row r="140" spans="1:14" s="43" customFormat="1" ht="15.75" hidden="1" customHeight="1" outlineLevel="1" x14ac:dyDescent="0.25">
      <c r="A140" s="57" t="s">
        <v>209</v>
      </c>
      <c r="B140" s="58" t="s">
        <v>26</v>
      </c>
      <c r="C140" s="59" t="s">
        <v>24</v>
      </c>
      <c r="D140" s="61" t="s">
        <v>27</v>
      </c>
      <c r="E140" s="61"/>
      <c r="F140" s="61" t="s">
        <v>27</v>
      </c>
      <c r="G140" s="62" t="s">
        <v>27</v>
      </c>
      <c r="H140" s="63"/>
      <c r="I140" s="55"/>
      <c r="J140" s="15"/>
      <c r="K140" s="15"/>
      <c r="N140" s="56"/>
    </row>
    <row r="141" spans="1:14" s="43" customFormat="1" ht="31.5" hidden="1" customHeight="1" outlineLevel="1" x14ac:dyDescent="0.25">
      <c r="A141" s="57" t="s">
        <v>210</v>
      </c>
      <c r="B141" s="68" t="s">
        <v>29</v>
      </c>
      <c r="C141" s="59" t="s">
        <v>24</v>
      </c>
      <c r="D141" s="61" t="s">
        <v>27</v>
      </c>
      <c r="E141" s="61"/>
      <c r="F141" s="61" t="s">
        <v>27</v>
      </c>
      <c r="G141" s="62" t="s">
        <v>27</v>
      </c>
      <c r="H141" s="63"/>
      <c r="I141" s="55"/>
      <c r="J141" s="15"/>
      <c r="K141" s="15"/>
      <c r="N141" s="56"/>
    </row>
    <row r="142" spans="1:14" s="43" customFormat="1" ht="31.5" hidden="1" customHeight="1" outlineLevel="1" x14ac:dyDescent="0.25">
      <c r="A142" s="57" t="s">
        <v>211</v>
      </c>
      <c r="B142" s="68" t="s">
        <v>31</v>
      </c>
      <c r="C142" s="59" t="s">
        <v>24</v>
      </c>
      <c r="D142" s="61" t="s">
        <v>27</v>
      </c>
      <c r="E142" s="61"/>
      <c r="F142" s="61" t="s">
        <v>27</v>
      </c>
      <c r="G142" s="62" t="s">
        <v>27</v>
      </c>
      <c r="H142" s="63"/>
      <c r="I142" s="55"/>
      <c r="J142" s="15"/>
      <c r="K142" s="15"/>
      <c r="N142" s="56"/>
    </row>
    <row r="143" spans="1:14" s="43" customFormat="1" ht="31.5" hidden="1" customHeight="1" outlineLevel="1" x14ac:dyDescent="0.25">
      <c r="A143" s="57" t="s">
        <v>212</v>
      </c>
      <c r="B143" s="68" t="s">
        <v>33</v>
      </c>
      <c r="C143" s="59" t="s">
        <v>24</v>
      </c>
      <c r="D143" s="61" t="s">
        <v>27</v>
      </c>
      <c r="E143" s="61"/>
      <c r="F143" s="61" t="s">
        <v>27</v>
      </c>
      <c r="G143" s="62" t="s">
        <v>27</v>
      </c>
      <c r="H143" s="63"/>
      <c r="I143" s="55"/>
      <c r="J143" s="15"/>
      <c r="K143" s="15"/>
      <c r="N143" s="56"/>
    </row>
    <row r="144" spans="1:14" s="43" customFormat="1" ht="15.75" hidden="1" customHeight="1" outlineLevel="1" x14ac:dyDescent="0.25">
      <c r="A144" s="57" t="s">
        <v>213</v>
      </c>
      <c r="B144" s="58" t="s">
        <v>35</v>
      </c>
      <c r="C144" s="59" t="s">
        <v>24</v>
      </c>
      <c r="D144" s="61" t="s">
        <v>27</v>
      </c>
      <c r="E144" s="61"/>
      <c r="F144" s="61" t="s">
        <v>27</v>
      </c>
      <c r="G144" s="62" t="s">
        <v>27</v>
      </c>
      <c r="H144" s="63"/>
      <c r="I144" s="55"/>
      <c r="J144" s="15"/>
      <c r="K144" s="15"/>
      <c r="N144" s="56"/>
    </row>
    <row r="145" spans="1:14" s="43" customFormat="1" ht="15.75" hidden="1" collapsed="1" x14ac:dyDescent="0.25">
      <c r="A145" s="57" t="s">
        <v>214</v>
      </c>
      <c r="B145" s="58" t="s">
        <v>37</v>
      </c>
      <c r="C145" s="59" t="s">
        <v>24</v>
      </c>
      <c r="D145" s="61">
        <v>97.123057498939929</v>
      </c>
      <c r="E145" s="61">
        <f>E115-E130</f>
        <v>-385.12546001565352</v>
      </c>
      <c r="F145" s="61">
        <f t="shared" si="2"/>
        <v>-482.24851751459346</v>
      </c>
      <c r="G145" s="62">
        <f t="shared" si="3"/>
        <v>-4.9653350083203165</v>
      </c>
      <c r="H145" s="63"/>
      <c r="I145" s="55"/>
      <c r="J145" s="15"/>
      <c r="K145" s="15"/>
      <c r="N145" s="56"/>
    </row>
    <row r="146" spans="1:14" s="43" customFormat="1" ht="15.75" hidden="1" customHeight="1" outlineLevel="1" x14ac:dyDescent="0.25">
      <c r="A146" s="57" t="s">
        <v>215</v>
      </c>
      <c r="B146" s="58" t="s">
        <v>39</v>
      </c>
      <c r="C146" s="59" t="s">
        <v>24</v>
      </c>
      <c r="D146" s="61" t="s">
        <v>27</v>
      </c>
      <c r="E146" s="61" t="s">
        <v>27</v>
      </c>
      <c r="F146" s="61" t="s">
        <v>27</v>
      </c>
      <c r="G146" s="62" t="s">
        <v>27</v>
      </c>
      <c r="H146" s="63"/>
      <c r="I146" s="55"/>
      <c r="J146" s="15"/>
      <c r="K146" s="15"/>
      <c r="N146" s="56"/>
    </row>
    <row r="147" spans="1:14" s="43" customFormat="1" ht="15.75" hidden="1" collapsed="1" x14ac:dyDescent="0.25">
      <c r="A147" s="57" t="s">
        <v>216</v>
      </c>
      <c r="B147" s="64" t="s">
        <v>41</v>
      </c>
      <c r="C147" s="59" t="s">
        <v>24</v>
      </c>
      <c r="D147" s="61">
        <v>196.26783704115621</v>
      </c>
      <c r="E147" s="61">
        <f>E117-E132</f>
        <v>6.4891614653440071</v>
      </c>
      <c r="F147" s="61">
        <f t="shared" si="2"/>
        <v>-189.7786755758122</v>
      </c>
      <c r="G147" s="62">
        <f t="shared" si="3"/>
        <v>-0.96693721414995126</v>
      </c>
      <c r="H147" s="63"/>
      <c r="I147" s="55"/>
      <c r="J147" s="15"/>
      <c r="K147" s="15"/>
      <c r="N147" s="56"/>
    </row>
    <row r="148" spans="1:14" s="43" customFormat="1" ht="15.75" hidden="1" x14ac:dyDescent="0.25">
      <c r="A148" s="57" t="s">
        <v>217</v>
      </c>
      <c r="B148" s="58" t="s">
        <v>43</v>
      </c>
      <c r="C148" s="59" t="s">
        <v>24</v>
      </c>
      <c r="D148" s="61">
        <v>-447.65442230823743</v>
      </c>
      <c r="E148" s="61">
        <f>E118-E133</f>
        <v>-535.3189884837318</v>
      </c>
      <c r="F148" s="61">
        <f t="shared" si="2"/>
        <v>-87.664566175494372</v>
      </c>
      <c r="G148" s="62">
        <f t="shared" si="3"/>
        <v>0.19583089500930242</v>
      </c>
      <c r="H148" s="63"/>
      <c r="I148" s="55"/>
      <c r="J148" s="15"/>
      <c r="K148" s="15"/>
      <c r="N148" s="56"/>
    </row>
    <row r="149" spans="1:14" s="43" customFormat="1" ht="15.75" hidden="1" customHeight="1" outlineLevel="1" x14ac:dyDescent="0.25">
      <c r="A149" s="57" t="s">
        <v>218</v>
      </c>
      <c r="B149" s="58" t="s">
        <v>45</v>
      </c>
      <c r="C149" s="59" t="s">
        <v>24</v>
      </c>
      <c r="D149" s="61" t="s">
        <v>27</v>
      </c>
      <c r="E149" s="61" t="s">
        <v>27</v>
      </c>
      <c r="F149" s="61" t="s">
        <v>27</v>
      </c>
      <c r="G149" s="62" t="s">
        <v>27</v>
      </c>
      <c r="H149" s="63"/>
      <c r="I149" s="55"/>
      <c r="J149" s="15"/>
      <c r="K149" s="15"/>
      <c r="N149" s="56"/>
    </row>
    <row r="150" spans="1:14" s="43" customFormat="1" ht="31.5" hidden="1" customHeight="1" outlineLevel="1" x14ac:dyDescent="0.25">
      <c r="A150" s="57" t="s">
        <v>219</v>
      </c>
      <c r="B150" s="64" t="s">
        <v>47</v>
      </c>
      <c r="C150" s="59" t="s">
        <v>24</v>
      </c>
      <c r="D150" s="61" t="s">
        <v>27</v>
      </c>
      <c r="E150" s="61" t="s">
        <v>27</v>
      </c>
      <c r="F150" s="61" t="s">
        <v>27</v>
      </c>
      <c r="G150" s="62" t="s">
        <v>27</v>
      </c>
      <c r="H150" s="63"/>
      <c r="I150" s="55"/>
      <c r="J150" s="15"/>
      <c r="K150" s="15"/>
      <c r="N150" s="56"/>
    </row>
    <row r="151" spans="1:14" s="43" customFormat="1" ht="15.75" hidden="1" customHeight="1" outlineLevel="1" x14ac:dyDescent="0.25">
      <c r="A151" s="57" t="s">
        <v>220</v>
      </c>
      <c r="B151" s="66" t="s">
        <v>49</v>
      </c>
      <c r="C151" s="59" t="s">
        <v>24</v>
      </c>
      <c r="D151" s="61" t="s">
        <v>27</v>
      </c>
      <c r="E151" s="61" t="s">
        <v>27</v>
      </c>
      <c r="F151" s="61" t="s">
        <v>27</v>
      </c>
      <c r="G151" s="62" t="s">
        <v>27</v>
      </c>
      <c r="H151" s="63"/>
      <c r="I151" s="55"/>
      <c r="J151" s="15"/>
      <c r="K151" s="15"/>
      <c r="N151" s="56"/>
    </row>
    <row r="152" spans="1:14" s="43" customFormat="1" ht="15.75" hidden="1" customHeight="1" outlineLevel="1" x14ac:dyDescent="0.25">
      <c r="A152" s="57" t="s">
        <v>221</v>
      </c>
      <c r="B152" s="66" t="s">
        <v>51</v>
      </c>
      <c r="C152" s="59" t="s">
        <v>24</v>
      </c>
      <c r="D152" s="61" t="s">
        <v>27</v>
      </c>
      <c r="E152" s="61" t="s">
        <v>27</v>
      </c>
      <c r="F152" s="61" t="s">
        <v>27</v>
      </c>
      <c r="G152" s="62" t="s">
        <v>27</v>
      </c>
      <c r="H152" s="63"/>
      <c r="I152" s="55"/>
      <c r="J152" s="15"/>
      <c r="K152" s="15"/>
      <c r="N152" s="56"/>
    </row>
    <row r="153" spans="1:14" s="43" customFormat="1" ht="15.75" hidden="1" collapsed="1" x14ac:dyDescent="0.25">
      <c r="A153" s="57" t="s">
        <v>222</v>
      </c>
      <c r="B153" s="58" t="s">
        <v>53</v>
      </c>
      <c r="C153" s="59" t="s">
        <v>24</v>
      </c>
      <c r="D153" s="61">
        <v>34.978378860885726</v>
      </c>
      <c r="E153" s="61">
        <f>E123-E138</f>
        <v>1.3008649466666655</v>
      </c>
      <c r="F153" s="61">
        <f t="shared" si="2"/>
        <v>-33.677513914219062</v>
      </c>
      <c r="G153" s="62">
        <f t="shared" si="3"/>
        <v>-0.96280945575435617</v>
      </c>
      <c r="H153" s="63"/>
      <c r="I153" s="55"/>
      <c r="J153" s="15"/>
      <c r="K153" s="15"/>
      <c r="N153" s="56"/>
    </row>
    <row r="154" spans="1:14" s="43" customFormat="1" ht="15.75" hidden="1" x14ac:dyDescent="0.25">
      <c r="A154" s="57" t="s">
        <v>223</v>
      </c>
      <c r="B154" s="96" t="s">
        <v>224</v>
      </c>
      <c r="C154" s="59" t="s">
        <v>24</v>
      </c>
      <c r="D154" s="61">
        <v>0</v>
      </c>
      <c r="E154" s="61">
        <v>0</v>
      </c>
      <c r="F154" s="61">
        <f t="shared" si="2"/>
        <v>0</v>
      </c>
      <c r="G154" s="62">
        <f t="shared" si="3"/>
        <v>0</v>
      </c>
      <c r="H154" s="63"/>
      <c r="I154" s="55"/>
      <c r="J154" s="15"/>
      <c r="K154" s="15"/>
      <c r="N154" s="56"/>
    </row>
    <row r="155" spans="1:14" s="43" customFormat="1" ht="15.75" hidden="1" x14ac:dyDescent="0.25">
      <c r="A155" s="57" t="s">
        <v>225</v>
      </c>
      <c r="B155" s="69" t="s">
        <v>226</v>
      </c>
      <c r="C155" s="59" t="s">
        <v>24</v>
      </c>
      <c r="D155" s="61">
        <v>0</v>
      </c>
      <c r="E155" s="61">
        <v>0</v>
      </c>
      <c r="F155" s="61">
        <f t="shared" si="2"/>
        <v>0</v>
      </c>
      <c r="G155" s="62">
        <f t="shared" si="3"/>
        <v>0</v>
      </c>
      <c r="H155" s="63"/>
      <c r="I155" s="55"/>
      <c r="J155" s="15"/>
      <c r="K155" s="15"/>
      <c r="N155" s="56"/>
    </row>
    <row r="156" spans="1:14" s="43" customFormat="1" ht="15.75" hidden="1" x14ac:dyDescent="0.25">
      <c r="A156" s="57" t="s">
        <v>227</v>
      </c>
      <c r="B156" s="69" t="s">
        <v>228</v>
      </c>
      <c r="C156" s="59" t="s">
        <v>24</v>
      </c>
      <c r="D156" s="61">
        <v>0</v>
      </c>
      <c r="E156" s="61">
        <v>0</v>
      </c>
      <c r="F156" s="61">
        <f t="shared" si="2"/>
        <v>0</v>
      </c>
      <c r="G156" s="62">
        <f t="shared" si="3"/>
        <v>0</v>
      </c>
      <c r="H156" s="63"/>
      <c r="I156" s="55"/>
      <c r="J156" s="15"/>
      <c r="K156" s="15"/>
      <c r="N156" s="56"/>
    </row>
    <row r="157" spans="1:14" s="43" customFormat="1" ht="15.75" hidden="1" x14ac:dyDescent="0.25">
      <c r="A157" s="57" t="s">
        <v>229</v>
      </c>
      <c r="B157" s="69" t="s">
        <v>230</v>
      </c>
      <c r="C157" s="59" t="s">
        <v>24</v>
      </c>
      <c r="D157" s="61">
        <v>0</v>
      </c>
      <c r="E157" s="61">
        <v>0</v>
      </c>
      <c r="F157" s="61">
        <f t="shared" si="2"/>
        <v>0</v>
      </c>
      <c r="G157" s="62">
        <f>IFERROR(F157/D157,0)</f>
        <v>0</v>
      </c>
      <c r="H157" s="63"/>
      <c r="I157" s="55"/>
      <c r="J157" s="15"/>
      <c r="K157" s="15"/>
      <c r="N157" s="56"/>
    </row>
    <row r="158" spans="1:14" s="43" customFormat="1" ht="18" hidden="1" customHeight="1" thickBot="1" x14ac:dyDescent="0.3">
      <c r="A158" s="83" t="s">
        <v>231</v>
      </c>
      <c r="B158" s="69" t="s">
        <v>232</v>
      </c>
      <c r="C158" s="85" t="s">
        <v>24</v>
      </c>
      <c r="D158" s="86">
        <v>0</v>
      </c>
      <c r="E158" s="86">
        <v>0</v>
      </c>
      <c r="F158" s="86">
        <f t="shared" si="2"/>
        <v>0</v>
      </c>
      <c r="G158" s="88">
        <f>IFERROR(F158/D158,0)</f>
        <v>0</v>
      </c>
      <c r="H158" s="89"/>
      <c r="I158" s="55"/>
      <c r="J158" s="15"/>
      <c r="K158" s="15"/>
      <c r="N158" s="56"/>
    </row>
    <row r="159" spans="1:14" s="43" customFormat="1" ht="18" hidden="1" customHeight="1" x14ac:dyDescent="0.25">
      <c r="A159" s="48" t="s">
        <v>233</v>
      </c>
      <c r="B159" s="49" t="s">
        <v>116</v>
      </c>
      <c r="C159" s="50" t="s">
        <v>27</v>
      </c>
      <c r="D159" s="52">
        <v>0</v>
      </c>
      <c r="E159" s="52">
        <v>0</v>
      </c>
      <c r="F159" s="52">
        <v>0</v>
      </c>
      <c r="G159" s="52">
        <v>0</v>
      </c>
      <c r="H159" s="98"/>
      <c r="I159" s="55"/>
      <c r="J159" s="15"/>
      <c r="K159" s="15"/>
      <c r="N159" s="56"/>
    </row>
    <row r="160" spans="1:14" s="43" customFormat="1" ht="37.5" hidden="1" customHeight="1" x14ac:dyDescent="0.25">
      <c r="A160" s="57" t="s">
        <v>234</v>
      </c>
      <c r="B160" s="69" t="s">
        <v>235</v>
      </c>
      <c r="C160" s="59" t="s">
        <v>24</v>
      </c>
      <c r="D160" s="61">
        <v>0.30934009274652396</v>
      </c>
      <c r="E160" s="61">
        <f>E109+E105+E69</f>
        <v>-799.38424573230452</v>
      </c>
      <c r="F160" s="61">
        <f t="shared" ref="F160:F166" si="4">E160-D160</f>
        <v>-799.69358582505106</v>
      </c>
      <c r="G160" s="62">
        <f>IFERROR(F160/D160,0)</f>
        <v>-2585.1598437333087</v>
      </c>
      <c r="H160" s="63"/>
      <c r="I160" s="55"/>
      <c r="J160" s="15"/>
      <c r="K160" s="15"/>
      <c r="N160" s="56"/>
    </row>
    <row r="161" spans="1:14" s="43" customFormat="1" ht="18.75" hidden="1" customHeight="1" x14ac:dyDescent="0.25">
      <c r="A161" s="57" t="s">
        <v>236</v>
      </c>
      <c r="B161" s="69" t="s">
        <v>237</v>
      </c>
      <c r="C161" s="59" t="s">
        <v>24</v>
      </c>
      <c r="D161" s="61">
        <v>309.62087459000003</v>
      </c>
      <c r="E161" s="99">
        <v>807.46199999999999</v>
      </c>
      <c r="F161" s="61">
        <f t="shared" si="4"/>
        <v>497.84112540999996</v>
      </c>
      <c r="G161" s="62">
        <f>IFERROR(F161/D161,0)</f>
        <v>1.6079055589169857</v>
      </c>
      <c r="H161" s="65"/>
      <c r="I161" s="55"/>
      <c r="J161" s="15"/>
      <c r="K161" s="15"/>
      <c r="N161" s="56"/>
    </row>
    <row r="162" spans="1:14" s="43" customFormat="1" ht="18" hidden="1" customHeight="1" x14ac:dyDescent="0.25">
      <c r="A162" s="57" t="s">
        <v>238</v>
      </c>
      <c r="B162" s="68" t="s">
        <v>239</v>
      </c>
      <c r="C162" s="59" t="s">
        <v>24</v>
      </c>
      <c r="D162" s="61">
        <v>0</v>
      </c>
      <c r="E162" s="99">
        <v>147.84100000000001</v>
      </c>
      <c r="F162" s="61">
        <f t="shared" si="4"/>
        <v>147.84100000000001</v>
      </c>
      <c r="G162" s="62">
        <f>IFERROR(F162/D162,0)</f>
        <v>0</v>
      </c>
      <c r="H162" s="63"/>
      <c r="I162" s="55"/>
      <c r="J162" s="15"/>
      <c r="K162" s="15"/>
      <c r="N162" s="56"/>
    </row>
    <row r="163" spans="1:14" s="43" customFormat="1" ht="28.5" hidden="1" customHeight="1" x14ac:dyDescent="0.25">
      <c r="A163" s="57" t="s">
        <v>240</v>
      </c>
      <c r="B163" s="69" t="s">
        <v>241</v>
      </c>
      <c r="C163" s="59" t="s">
        <v>24</v>
      </c>
      <c r="D163" s="61">
        <v>309.62087459000003</v>
      </c>
      <c r="E163" s="99">
        <v>757.46199999999999</v>
      </c>
      <c r="F163" s="61">
        <f t="shared" si="4"/>
        <v>447.84112540999996</v>
      </c>
      <c r="G163" s="62">
        <f>IFERROR(F163/D163,0)</f>
        <v>1.4464177391237951</v>
      </c>
      <c r="H163" s="65"/>
      <c r="I163" s="55"/>
      <c r="J163" s="15"/>
      <c r="K163" s="15"/>
      <c r="N163" s="56"/>
    </row>
    <row r="164" spans="1:14" s="43" customFormat="1" ht="18" hidden="1" customHeight="1" x14ac:dyDescent="0.25">
      <c r="A164" s="74" t="s">
        <v>242</v>
      </c>
      <c r="B164" s="68" t="s">
        <v>243</v>
      </c>
      <c r="C164" s="59" t="s">
        <v>24</v>
      </c>
      <c r="D164" s="77">
        <v>309.62087459000003</v>
      </c>
      <c r="E164" s="100">
        <v>147.84100000000001</v>
      </c>
      <c r="F164" s="77">
        <f t="shared" si="4"/>
        <v>-161.77987459000002</v>
      </c>
      <c r="G164" s="78">
        <f>IFERROR(F164/D164,0)</f>
        <v>-0.52250958467909803</v>
      </c>
      <c r="H164" s="79"/>
      <c r="I164" s="55"/>
      <c r="J164" s="15"/>
      <c r="K164" s="15"/>
      <c r="N164" s="56"/>
    </row>
    <row r="165" spans="1:14" s="43" customFormat="1" ht="32.25" hidden="1" thickBot="1" x14ac:dyDescent="0.3">
      <c r="A165" s="83" t="s">
        <v>244</v>
      </c>
      <c r="B165" s="101" t="s">
        <v>245</v>
      </c>
      <c r="C165" s="85" t="s">
        <v>27</v>
      </c>
      <c r="D165" s="86">
        <f>D163/D160</f>
        <v>1000.9076800908124</v>
      </c>
      <c r="E165" s="86">
        <f>E163/E160</f>
        <v>-0.94755682770067584</v>
      </c>
      <c r="F165" s="86" t="s">
        <v>27</v>
      </c>
      <c r="G165" s="88" t="s">
        <v>27</v>
      </c>
      <c r="H165" s="89"/>
      <c r="I165" s="55"/>
      <c r="J165" s="15"/>
      <c r="K165" s="15"/>
      <c r="N165" s="56"/>
    </row>
    <row r="166" spans="1:14" s="43" customFormat="1" ht="19.5" hidden="1" thickBot="1" x14ac:dyDescent="0.3">
      <c r="A166" s="44" t="s">
        <v>246</v>
      </c>
      <c r="B166" s="45"/>
      <c r="C166" s="45"/>
      <c r="D166" s="45"/>
      <c r="E166" s="45"/>
      <c r="F166" s="45"/>
      <c r="G166" s="45"/>
      <c r="H166" s="46"/>
      <c r="I166" s="55"/>
      <c r="J166" s="15"/>
      <c r="K166" s="15"/>
      <c r="N166" s="56"/>
    </row>
    <row r="167" spans="1:14" s="43" customFormat="1" ht="31.5" hidden="1" customHeight="1" x14ac:dyDescent="0.25">
      <c r="A167" s="48" t="s">
        <v>247</v>
      </c>
      <c r="B167" s="49" t="s">
        <v>248</v>
      </c>
      <c r="C167" s="50" t="s">
        <v>24</v>
      </c>
      <c r="D167" s="52">
        <v>11295.686224103241</v>
      </c>
      <c r="E167" s="52">
        <f>E173+E175+E176+E184</f>
        <v>2440.6885281499995</v>
      </c>
      <c r="F167" s="52">
        <f t="shared" ref="F167:F230" si="5">E167-D167</f>
        <v>-8854.9976959532414</v>
      </c>
      <c r="G167" s="53">
        <f t="shared" ref="G167:G219" si="6">IFERROR(F167/D167,0)</f>
        <v>-0.78392737902528231</v>
      </c>
      <c r="H167" s="54"/>
      <c r="I167" s="55"/>
      <c r="J167" s="15"/>
      <c r="K167" s="15"/>
      <c r="N167" s="56"/>
    </row>
    <row r="168" spans="1:14" s="43" customFormat="1" ht="15.75" hidden="1" customHeight="1" outlineLevel="1" x14ac:dyDescent="0.25">
      <c r="A168" s="57" t="s">
        <v>249</v>
      </c>
      <c r="B168" s="58" t="s">
        <v>26</v>
      </c>
      <c r="C168" s="59" t="s">
        <v>24</v>
      </c>
      <c r="D168" s="61" t="s">
        <v>27</v>
      </c>
      <c r="E168" s="95" t="s">
        <v>27</v>
      </c>
      <c r="F168" s="61" t="s">
        <v>27</v>
      </c>
      <c r="G168" s="62" t="s">
        <v>27</v>
      </c>
      <c r="H168" s="63"/>
      <c r="I168" s="55"/>
      <c r="J168" s="15"/>
      <c r="K168" s="15"/>
      <c r="N168" s="56"/>
    </row>
    <row r="169" spans="1:14" s="43" customFormat="1" ht="31.5" hidden="1" customHeight="1" outlineLevel="1" x14ac:dyDescent="0.25">
      <c r="A169" s="57" t="s">
        <v>250</v>
      </c>
      <c r="B169" s="68" t="s">
        <v>29</v>
      </c>
      <c r="C169" s="59" t="s">
        <v>24</v>
      </c>
      <c r="D169" s="61" t="s">
        <v>27</v>
      </c>
      <c r="E169" s="95" t="s">
        <v>27</v>
      </c>
      <c r="F169" s="61" t="s">
        <v>27</v>
      </c>
      <c r="G169" s="62" t="s">
        <v>27</v>
      </c>
      <c r="H169" s="63"/>
      <c r="I169" s="55"/>
      <c r="J169" s="15"/>
      <c r="K169" s="15"/>
      <c r="N169" s="56"/>
    </row>
    <row r="170" spans="1:14" s="43" customFormat="1" ht="31.5" hidden="1" customHeight="1" outlineLevel="1" x14ac:dyDescent="0.25">
      <c r="A170" s="57" t="s">
        <v>251</v>
      </c>
      <c r="B170" s="68" t="s">
        <v>31</v>
      </c>
      <c r="C170" s="59" t="s">
        <v>24</v>
      </c>
      <c r="D170" s="61" t="s">
        <v>27</v>
      </c>
      <c r="E170" s="95" t="s">
        <v>27</v>
      </c>
      <c r="F170" s="61" t="s">
        <v>27</v>
      </c>
      <c r="G170" s="62" t="s">
        <v>27</v>
      </c>
      <c r="H170" s="63"/>
      <c r="I170" s="55"/>
      <c r="J170" s="15"/>
      <c r="K170" s="15"/>
      <c r="N170" s="56"/>
    </row>
    <row r="171" spans="1:14" s="43" customFormat="1" ht="31.5" hidden="1" customHeight="1" outlineLevel="1" x14ac:dyDescent="0.25">
      <c r="A171" s="57" t="s">
        <v>252</v>
      </c>
      <c r="B171" s="68" t="s">
        <v>33</v>
      </c>
      <c r="C171" s="59" t="s">
        <v>24</v>
      </c>
      <c r="D171" s="61" t="s">
        <v>27</v>
      </c>
      <c r="E171" s="95" t="s">
        <v>27</v>
      </c>
      <c r="F171" s="61" t="s">
        <v>27</v>
      </c>
      <c r="G171" s="62" t="s">
        <v>27</v>
      </c>
      <c r="H171" s="63"/>
      <c r="I171" s="55"/>
      <c r="J171" s="15"/>
      <c r="K171" s="15"/>
      <c r="N171" s="56"/>
    </row>
    <row r="172" spans="1:14" s="43" customFormat="1" ht="15.75" hidden="1" customHeight="1" outlineLevel="1" x14ac:dyDescent="0.25">
      <c r="A172" s="57" t="s">
        <v>253</v>
      </c>
      <c r="B172" s="58" t="s">
        <v>35</v>
      </c>
      <c r="C172" s="59" t="s">
        <v>24</v>
      </c>
      <c r="D172" s="61" t="s">
        <v>27</v>
      </c>
      <c r="E172" s="95" t="s">
        <v>27</v>
      </c>
      <c r="F172" s="61" t="s">
        <v>27</v>
      </c>
      <c r="G172" s="62" t="s">
        <v>27</v>
      </c>
      <c r="H172" s="63"/>
      <c r="I172" s="55"/>
      <c r="J172" s="15"/>
      <c r="K172" s="15"/>
      <c r="N172" s="56"/>
    </row>
    <row r="173" spans="1:14" s="43" customFormat="1" ht="15.75" hidden="1" collapsed="1" x14ac:dyDescent="0.25">
      <c r="A173" s="57" t="s">
        <v>254</v>
      </c>
      <c r="B173" s="58" t="s">
        <v>37</v>
      </c>
      <c r="C173" s="59" t="s">
        <v>24</v>
      </c>
      <c r="D173" s="61">
        <v>43.591733512331771</v>
      </c>
      <c r="E173" s="99">
        <v>6.4306189299999996</v>
      </c>
      <c r="F173" s="61">
        <f t="shared" si="5"/>
        <v>-37.16111458233177</v>
      </c>
      <c r="G173" s="62">
        <f t="shared" si="6"/>
        <v>-0.85248077073647854</v>
      </c>
      <c r="H173" s="63"/>
      <c r="I173" s="55"/>
      <c r="J173" s="15"/>
      <c r="K173" s="15"/>
      <c r="N173" s="56"/>
    </row>
    <row r="174" spans="1:14" s="43" customFormat="1" ht="15.75" hidden="1" customHeight="1" outlineLevel="1" x14ac:dyDescent="0.25">
      <c r="A174" s="57" t="s">
        <v>255</v>
      </c>
      <c r="B174" s="58" t="s">
        <v>39</v>
      </c>
      <c r="C174" s="59" t="s">
        <v>24</v>
      </c>
      <c r="D174" s="61" t="s">
        <v>27</v>
      </c>
      <c r="E174" s="99" t="s">
        <v>27</v>
      </c>
      <c r="F174" s="61" t="s">
        <v>27</v>
      </c>
      <c r="G174" s="62" t="s">
        <v>27</v>
      </c>
      <c r="H174" s="63"/>
      <c r="I174" s="55"/>
      <c r="J174" s="15"/>
      <c r="K174" s="15"/>
      <c r="N174" s="56"/>
    </row>
    <row r="175" spans="1:14" s="43" customFormat="1" ht="15.75" hidden="1" collapsed="1" x14ac:dyDescent="0.25">
      <c r="A175" s="57" t="s">
        <v>256</v>
      </c>
      <c r="B175" s="58" t="s">
        <v>41</v>
      </c>
      <c r="C175" s="59" t="s">
        <v>24</v>
      </c>
      <c r="D175" s="61">
        <v>174.86513326454397</v>
      </c>
      <c r="E175" s="99">
        <v>218.51584283</v>
      </c>
      <c r="F175" s="61">
        <f t="shared" si="5"/>
        <v>43.650709565456026</v>
      </c>
      <c r="G175" s="62">
        <f t="shared" si="6"/>
        <v>0.24962500385608169</v>
      </c>
      <c r="H175" s="63"/>
      <c r="I175" s="55"/>
      <c r="J175" s="15"/>
      <c r="K175" s="15"/>
      <c r="N175" s="56"/>
    </row>
    <row r="176" spans="1:14" s="43" customFormat="1" ht="15.75" hidden="1" x14ac:dyDescent="0.25">
      <c r="A176" s="57" t="s">
        <v>257</v>
      </c>
      <c r="B176" s="58" t="s">
        <v>43</v>
      </c>
      <c r="C176" s="59" t="s">
        <v>24</v>
      </c>
      <c r="D176" s="61">
        <v>10972.553374159583</v>
      </c>
      <c r="E176" s="99">
        <v>2072.1812094299999</v>
      </c>
      <c r="F176" s="61">
        <f t="shared" si="5"/>
        <v>-8900.3721647295824</v>
      </c>
      <c r="G176" s="62">
        <f t="shared" si="6"/>
        <v>-0.81114867809073521</v>
      </c>
      <c r="H176" s="63"/>
      <c r="I176" s="55"/>
      <c r="J176" s="15"/>
      <c r="K176" s="15"/>
      <c r="N176" s="56"/>
    </row>
    <row r="177" spans="1:15" s="43" customFormat="1" ht="15.75" hidden="1" customHeight="1" outlineLevel="1" x14ac:dyDescent="0.25">
      <c r="A177" s="57" t="s">
        <v>258</v>
      </c>
      <c r="B177" s="58" t="s">
        <v>45</v>
      </c>
      <c r="C177" s="59" t="s">
        <v>24</v>
      </c>
      <c r="D177" s="61" t="s">
        <v>27</v>
      </c>
      <c r="E177" s="99" t="s">
        <v>27</v>
      </c>
      <c r="F177" s="61" t="s">
        <v>27</v>
      </c>
      <c r="G177" s="62" t="s">
        <v>27</v>
      </c>
      <c r="H177" s="63"/>
      <c r="I177" s="55"/>
      <c r="J177" s="15"/>
      <c r="K177" s="15"/>
      <c r="N177" s="56"/>
    </row>
    <row r="178" spans="1:15" s="43" customFormat="1" ht="31.5" hidden="1" customHeight="1" outlineLevel="1" x14ac:dyDescent="0.25">
      <c r="A178" s="57" t="s">
        <v>259</v>
      </c>
      <c r="B178" s="64" t="s">
        <v>47</v>
      </c>
      <c r="C178" s="59" t="s">
        <v>24</v>
      </c>
      <c r="D178" s="61" t="s">
        <v>27</v>
      </c>
      <c r="E178" s="99" t="s">
        <v>27</v>
      </c>
      <c r="F178" s="61" t="s">
        <v>27</v>
      </c>
      <c r="G178" s="62" t="s">
        <v>27</v>
      </c>
      <c r="H178" s="63"/>
      <c r="I178" s="55"/>
      <c r="J178" s="15"/>
      <c r="K178" s="15"/>
      <c r="N178" s="56"/>
    </row>
    <row r="179" spans="1:15" s="43" customFormat="1" ht="15.75" hidden="1" customHeight="1" outlineLevel="1" x14ac:dyDescent="0.25">
      <c r="A179" s="57" t="s">
        <v>260</v>
      </c>
      <c r="B179" s="66" t="s">
        <v>49</v>
      </c>
      <c r="C179" s="59" t="s">
        <v>24</v>
      </c>
      <c r="D179" s="61" t="s">
        <v>27</v>
      </c>
      <c r="E179" s="99" t="s">
        <v>27</v>
      </c>
      <c r="F179" s="61" t="s">
        <v>27</v>
      </c>
      <c r="G179" s="62" t="s">
        <v>27</v>
      </c>
      <c r="H179" s="63"/>
      <c r="I179" s="55"/>
      <c r="J179" s="15"/>
      <c r="K179" s="15"/>
      <c r="N179" s="56"/>
    </row>
    <row r="180" spans="1:15" s="43" customFormat="1" ht="15.75" hidden="1" customHeight="1" outlineLevel="1" x14ac:dyDescent="0.25">
      <c r="A180" s="57" t="s">
        <v>261</v>
      </c>
      <c r="B180" s="66" t="s">
        <v>51</v>
      </c>
      <c r="C180" s="59" t="s">
        <v>24</v>
      </c>
      <c r="D180" s="61" t="s">
        <v>27</v>
      </c>
      <c r="E180" s="99" t="s">
        <v>27</v>
      </c>
      <c r="F180" s="61" t="s">
        <v>27</v>
      </c>
      <c r="G180" s="62" t="s">
        <v>27</v>
      </c>
      <c r="H180" s="63"/>
      <c r="I180" s="55"/>
      <c r="J180" s="15"/>
      <c r="K180" s="15"/>
      <c r="N180" s="56"/>
    </row>
    <row r="181" spans="1:15" s="43" customFormat="1" ht="31.5" hidden="1" customHeight="1" outlineLevel="1" x14ac:dyDescent="0.25">
      <c r="A181" s="57" t="s">
        <v>262</v>
      </c>
      <c r="B181" s="69" t="s">
        <v>263</v>
      </c>
      <c r="C181" s="59" t="s">
        <v>24</v>
      </c>
      <c r="D181" s="61" t="s">
        <v>27</v>
      </c>
      <c r="E181" s="99" t="s">
        <v>27</v>
      </c>
      <c r="F181" s="61" t="s">
        <v>27</v>
      </c>
      <c r="G181" s="62" t="s">
        <v>27</v>
      </c>
      <c r="H181" s="63"/>
      <c r="I181" s="55"/>
      <c r="J181" s="15"/>
      <c r="K181" s="15"/>
      <c r="N181" s="56"/>
    </row>
    <row r="182" spans="1:15" s="43" customFormat="1" ht="15.75" hidden="1" customHeight="1" outlineLevel="1" x14ac:dyDescent="0.25">
      <c r="A182" s="57" t="s">
        <v>264</v>
      </c>
      <c r="B182" s="68" t="s">
        <v>265</v>
      </c>
      <c r="C182" s="59" t="s">
        <v>24</v>
      </c>
      <c r="D182" s="61" t="s">
        <v>27</v>
      </c>
      <c r="E182" s="99" t="s">
        <v>27</v>
      </c>
      <c r="F182" s="61" t="s">
        <v>27</v>
      </c>
      <c r="G182" s="62" t="s">
        <v>27</v>
      </c>
      <c r="H182" s="63"/>
      <c r="I182" s="55"/>
      <c r="J182" s="15"/>
      <c r="K182" s="15"/>
      <c r="N182" s="56"/>
    </row>
    <row r="183" spans="1:15" s="43" customFormat="1" ht="31.5" hidden="1" customHeight="1" outlineLevel="1" x14ac:dyDescent="0.25">
      <c r="A183" s="57" t="s">
        <v>266</v>
      </c>
      <c r="B183" s="68" t="s">
        <v>267</v>
      </c>
      <c r="C183" s="59" t="s">
        <v>24</v>
      </c>
      <c r="D183" s="61" t="s">
        <v>27</v>
      </c>
      <c r="E183" s="99" t="s">
        <v>27</v>
      </c>
      <c r="F183" s="61" t="s">
        <v>27</v>
      </c>
      <c r="G183" s="62" t="s">
        <v>27</v>
      </c>
      <c r="H183" s="63"/>
      <c r="I183" s="55"/>
      <c r="J183" s="15"/>
      <c r="K183" s="15"/>
      <c r="N183" s="56"/>
    </row>
    <row r="184" spans="1:15" s="43" customFormat="1" ht="15.75" hidden="1" collapsed="1" x14ac:dyDescent="0.25">
      <c r="A184" s="57" t="s">
        <v>268</v>
      </c>
      <c r="B184" s="58" t="s">
        <v>53</v>
      </c>
      <c r="C184" s="59" t="s">
        <v>24</v>
      </c>
      <c r="D184" s="61">
        <v>104.67598316678232</v>
      </c>
      <c r="E184" s="99">
        <v>143.5608569599996</v>
      </c>
      <c r="F184" s="61">
        <f t="shared" si="5"/>
        <v>38.884873793217281</v>
      </c>
      <c r="G184" s="62">
        <f t="shared" si="6"/>
        <v>0.37147846733152956</v>
      </c>
      <c r="H184" s="63"/>
      <c r="I184" s="55"/>
      <c r="J184" s="15"/>
      <c r="K184" s="15"/>
      <c r="N184" s="56"/>
      <c r="O184" s="56"/>
    </row>
    <row r="185" spans="1:15" s="43" customFormat="1" ht="15.75" hidden="1" x14ac:dyDescent="0.25">
      <c r="A185" s="57" t="s">
        <v>269</v>
      </c>
      <c r="B185" s="96" t="s">
        <v>270</v>
      </c>
      <c r="C185" s="59" t="s">
        <v>24</v>
      </c>
      <c r="D185" s="61">
        <v>11448.535901897303</v>
      </c>
      <c r="E185" s="99">
        <v>2751.3560910700003</v>
      </c>
      <c r="F185" s="61">
        <f t="shared" si="5"/>
        <v>-8697.1798108273033</v>
      </c>
      <c r="G185" s="62">
        <f t="shared" si="6"/>
        <v>-0.75967616168159702</v>
      </c>
      <c r="H185" s="63"/>
      <c r="I185" s="55"/>
      <c r="J185" s="15"/>
      <c r="K185" s="15"/>
      <c r="N185" s="56"/>
    </row>
    <row r="186" spans="1:15" s="43" customFormat="1" ht="15.75" hidden="1" x14ac:dyDescent="0.25">
      <c r="A186" s="57" t="s">
        <v>271</v>
      </c>
      <c r="B186" s="69" t="s">
        <v>272</v>
      </c>
      <c r="C186" s="59" t="s">
        <v>24</v>
      </c>
      <c r="D186" s="61">
        <v>110.45262087264</v>
      </c>
      <c r="E186" s="61">
        <v>27.983819279999999</v>
      </c>
      <c r="F186" s="61">
        <f t="shared" si="5"/>
        <v>-82.468801592640006</v>
      </c>
      <c r="G186" s="62">
        <f t="shared" si="6"/>
        <v>-0.74664413520556117</v>
      </c>
      <c r="H186" s="63"/>
      <c r="I186" s="55"/>
      <c r="J186" s="15"/>
      <c r="K186" s="15"/>
      <c r="N186" s="56"/>
    </row>
    <row r="187" spans="1:15" s="43" customFormat="1" ht="15.75" hidden="1" x14ac:dyDescent="0.25">
      <c r="A187" s="57" t="s">
        <v>273</v>
      </c>
      <c r="B187" s="69" t="s">
        <v>274</v>
      </c>
      <c r="C187" s="59" t="s">
        <v>24</v>
      </c>
      <c r="D187" s="61">
        <v>7241.7744062175989</v>
      </c>
      <c r="E187" s="61">
        <f>E188+E189+E190</f>
        <v>1932.3697574399998</v>
      </c>
      <c r="F187" s="61">
        <f t="shared" si="5"/>
        <v>-5309.4046487775995</v>
      </c>
      <c r="G187" s="62">
        <f t="shared" si="6"/>
        <v>-0.73316349708699613</v>
      </c>
      <c r="H187" s="63"/>
      <c r="I187" s="55"/>
      <c r="J187" s="15"/>
      <c r="K187" s="15"/>
      <c r="N187" s="56"/>
    </row>
    <row r="188" spans="1:15" s="43" customFormat="1" ht="15.75" hidden="1" x14ac:dyDescent="0.25">
      <c r="A188" s="57" t="s">
        <v>275</v>
      </c>
      <c r="B188" s="68" t="s">
        <v>276</v>
      </c>
      <c r="C188" s="59" t="s">
        <v>24</v>
      </c>
      <c r="D188" s="61">
        <v>6775.7566052094007</v>
      </c>
      <c r="E188" s="61">
        <v>1909.2684684599999</v>
      </c>
      <c r="F188" s="61">
        <f t="shared" si="5"/>
        <v>-4866.4881367494008</v>
      </c>
      <c r="G188" s="62">
        <f t="shared" si="6"/>
        <v>-0.71822062395333119</v>
      </c>
      <c r="H188" s="63"/>
      <c r="I188" s="55"/>
      <c r="J188" s="15"/>
      <c r="K188" s="15"/>
      <c r="N188" s="56"/>
    </row>
    <row r="189" spans="1:15" s="43" customFormat="1" ht="15.75" hidden="1" x14ac:dyDescent="0.25">
      <c r="A189" s="57" t="s">
        <v>277</v>
      </c>
      <c r="B189" s="68" t="s">
        <v>278</v>
      </c>
      <c r="C189" s="59" t="s">
        <v>24</v>
      </c>
      <c r="D189" s="61">
        <v>466.0178010081986</v>
      </c>
      <c r="E189" s="61">
        <v>23.101288979999996</v>
      </c>
      <c r="F189" s="61">
        <f t="shared" si="5"/>
        <v>-442.91651202819861</v>
      </c>
      <c r="G189" s="62">
        <f t="shared" si="6"/>
        <v>-0.95042831211592804</v>
      </c>
      <c r="H189" s="63"/>
      <c r="I189" s="55"/>
      <c r="J189" s="15"/>
      <c r="K189" s="15"/>
      <c r="N189" s="56"/>
    </row>
    <row r="190" spans="1:15" s="43" customFormat="1" ht="15.75" hidden="1" x14ac:dyDescent="0.25">
      <c r="A190" s="57" t="s">
        <v>279</v>
      </c>
      <c r="B190" s="68" t="s">
        <v>280</v>
      </c>
      <c r="C190" s="59" t="s">
        <v>24</v>
      </c>
      <c r="D190" s="61">
        <v>0</v>
      </c>
      <c r="E190" s="61">
        <v>0</v>
      </c>
      <c r="F190" s="61">
        <f t="shared" si="5"/>
        <v>0</v>
      </c>
      <c r="G190" s="62">
        <f t="shared" si="6"/>
        <v>0</v>
      </c>
      <c r="H190" s="63"/>
      <c r="I190" s="55"/>
      <c r="J190" s="15"/>
      <c r="K190" s="15"/>
      <c r="N190" s="56"/>
    </row>
    <row r="191" spans="1:15" s="43" customFormat="1" ht="31.5" hidden="1" x14ac:dyDescent="0.25">
      <c r="A191" s="57" t="s">
        <v>281</v>
      </c>
      <c r="B191" s="69" t="s">
        <v>282</v>
      </c>
      <c r="C191" s="59" t="s">
        <v>24</v>
      </c>
      <c r="D191" s="61">
        <v>520.0085413830742</v>
      </c>
      <c r="E191" s="61">
        <v>133.03220152</v>
      </c>
      <c r="F191" s="61">
        <f t="shared" si="5"/>
        <v>-386.9763398630742</v>
      </c>
      <c r="G191" s="62">
        <f t="shared" si="6"/>
        <v>-0.74417304537696183</v>
      </c>
      <c r="H191" s="63"/>
      <c r="I191" s="55"/>
      <c r="J191" s="15"/>
      <c r="K191" s="15"/>
      <c r="N191" s="56"/>
    </row>
    <row r="192" spans="1:15" s="43" customFormat="1" ht="31.5" hidden="1" x14ac:dyDescent="0.25">
      <c r="A192" s="57" t="s">
        <v>283</v>
      </c>
      <c r="B192" s="69" t="s">
        <v>284</v>
      </c>
      <c r="C192" s="59" t="s">
        <v>24</v>
      </c>
      <c r="D192" s="61">
        <v>139.35099193069817</v>
      </c>
      <c r="E192" s="61">
        <v>31.635780839999999</v>
      </c>
      <c r="F192" s="61">
        <f t="shared" si="5"/>
        <v>-107.71521109069818</v>
      </c>
      <c r="G192" s="62">
        <f t="shared" si="6"/>
        <v>-0.77297771331449827</v>
      </c>
      <c r="H192" s="63"/>
      <c r="I192" s="55"/>
      <c r="J192" s="15"/>
      <c r="K192" s="15"/>
      <c r="N192" s="56"/>
    </row>
    <row r="193" spans="1:14" s="43" customFormat="1" ht="15.75" hidden="1" x14ac:dyDescent="0.25">
      <c r="A193" s="57" t="s">
        <v>285</v>
      </c>
      <c r="B193" s="69" t="s">
        <v>286</v>
      </c>
      <c r="C193" s="59" t="s">
        <v>24</v>
      </c>
      <c r="D193" s="61">
        <v>0</v>
      </c>
      <c r="E193" s="61">
        <v>0</v>
      </c>
      <c r="F193" s="61">
        <f t="shared" si="5"/>
        <v>0</v>
      </c>
      <c r="G193" s="62">
        <f t="shared" si="6"/>
        <v>0</v>
      </c>
      <c r="H193" s="63"/>
      <c r="I193" s="55"/>
      <c r="J193" s="15"/>
      <c r="K193" s="15"/>
      <c r="N193" s="56"/>
    </row>
    <row r="194" spans="1:14" s="43" customFormat="1" ht="15.75" hidden="1" x14ac:dyDescent="0.25">
      <c r="A194" s="57" t="s">
        <v>287</v>
      </c>
      <c r="B194" s="69" t="s">
        <v>288</v>
      </c>
      <c r="C194" s="59" t="s">
        <v>24</v>
      </c>
      <c r="D194" s="61">
        <v>1448.3371438536756</v>
      </c>
      <c r="E194" s="61">
        <v>351.35037031000002</v>
      </c>
      <c r="F194" s="61">
        <f t="shared" si="5"/>
        <v>-1096.9867735436756</v>
      </c>
      <c r="G194" s="62">
        <f t="shared" si="6"/>
        <v>-0.75741119959463199</v>
      </c>
      <c r="H194" s="63"/>
      <c r="I194" s="55"/>
      <c r="J194" s="15"/>
      <c r="K194" s="15"/>
      <c r="N194" s="56"/>
    </row>
    <row r="195" spans="1:14" s="43" customFormat="1" ht="15.75" hidden="1" x14ac:dyDescent="0.25">
      <c r="A195" s="57" t="s">
        <v>289</v>
      </c>
      <c r="B195" s="69" t="s">
        <v>290</v>
      </c>
      <c r="C195" s="59" t="s">
        <v>24</v>
      </c>
      <c r="D195" s="61">
        <v>440.29449173151738</v>
      </c>
      <c r="E195" s="61">
        <v>111.38431702999999</v>
      </c>
      <c r="F195" s="61">
        <f t="shared" si="5"/>
        <v>-328.91017470151741</v>
      </c>
      <c r="G195" s="62">
        <f t="shared" si="6"/>
        <v>-0.74702314218838817</v>
      </c>
      <c r="H195" s="63"/>
      <c r="I195" s="55"/>
      <c r="J195" s="15"/>
      <c r="K195" s="15"/>
      <c r="N195" s="56"/>
    </row>
    <row r="196" spans="1:14" s="43" customFormat="1" ht="15.75" hidden="1" x14ac:dyDescent="0.25">
      <c r="A196" s="57" t="s">
        <v>291</v>
      </c>
      <c r="B196" s="69" t="s">
        <v>292</v>
      </c>
      <c r="C196" s="59" t="s">
        <v>24</v>
      </c>
      <c r="D196" s="61">
        <v>513.75493177021644</v>
      </c>
      <c r="E196" s="61">
        <v>28.419761819999998</v>
      </c>
      <c r="F196" s="61">
        <f t="shared" si="5"/>
        <v>-485.33516995021643</v>
      </c>
      <c r="G196" s="62">
        <f t="shared" si="6"/>
        <v>-0.94468225984308185</v>
      </c>
      <c r="H196" s="63"/>
      <c r="I196" s="55"/>
      <c r="J196" s="15"/>
      <c r="K196" s="15"/>
      <c r="N196" s="56"/>
    </row>
    <row r="197" spans="1:14" s="43" customFormat="1" ht="15.75" hidden="1" x14ac:dyDescent="0.25">
      <c r="A197" s="57" t="s">
        <v>293</v>
      </c>
      <c r="B197" s="68" t="s">
        <v>294</v>
      </c>
      <c r="C197" s="59" t="s">
        <v>24</v>
      </c>
      <c r="D197" s="61">
        <v>0</v>
      </c>
      <c r="E197" s="61">
        <v>0</v>
      </c>
      <c r="F197" s="61">
        <f t="shared" si="5"/>
        <v>0</v>
      </c>
      <c r="G197" s="62">
        <f t="shared" si="6"/>
        <v>0</v>
      </c>
      <c r="H197" s="63"/>
      <c r="I197" s="55"/>
      <c r="J197" s="15"/>
      <c r="K197" s="15"/>
      <c r="N197" s="56"/>
    </row>
    <row r="198" spans="1:14" s="43" customFormat="1" ht="15.75" hidden="1" x14ac:dyDescent="0.25">
      <c r="A198" s="57" t="s">
        <v>295</v>
      </c>
      <c r="B198" s="69" t="s">
        <v>296</v>
      </c>
      <c r="C198" s="59" t="s">
        <v>24</v>
      </c>
      <c r="D198" s="61">
        <v>280.16949150427826</v>
      </c>
      <c r="E198" s="61">
        <v>4.3565269999999998</v>
      </c>
      <c r="F198" s="61">
        <f t="shared" si="5"/>
        <v>-275.81296450427828</v>
      </c>
      <c r="G198" s="62">
        <f t="shared" si="6"/>
        <v>-0.98445038759713266</v>
      </c>
      <c r="H198" s="63"/>
      <c r="I198" s="55"/>
      <c r="J198" s="15"/>
      <c r="K198" s="15"/>
      <c r="N198" s="56"/>
    </row>
    <row r="199" spans="1:14" s="43" customFormat="1" ht="15.75" hidden="1" x14ac:dyDescent="0.25">
      <c r="A199" s="57" t="s">
        <v>297</v>
      </c>
      <c r="B199" s="69" t="s">
        <v>298</v>
      </c>
      <c r="C199" s="59" t="s">
        <v>24</v>
      </c>
      <c r="D199" s="61">
        <v>106.20328434787201</v>
      </c>
      <c r="E199" s="61">
        <v>9.4179836899999856</v>
      </c>
      <c r="F199" s="61">
        <f t="shared" si="5"/>
        <v>-96.785300657872028</v>
      </c>
      <c r="G199" s="62">
        <f t="shared" si="6"/>
        <v>-0.91132116348538617</v>
      </c>
      <c r="H199" s="63"/>
      <c r="I199" s="55"/>
      <c r="J199" s="15"/>
      <c r="K199" s="15"/>
      <c r="N199" s="56"/>
    </row>
    <row r="200" spans="1:14" s="43" customFormat="1" ht="15.75" hidden="1" x14ac:dyDescent="0.25">
      <c r="A200" s="57" t="s">
        <v>299</v>
      </c>
      <c r="B200" s="69" t="s">
        <v>300</v>
      </c>
      <c r="C200" s="59" t="s">
        <v>24</v>
      </c>
      <c r="D200" s="61">
        <v>36.164437215522554</v>
      </c>
      <c r="E200" s="61">
        <v>3.8603959800000003</v>
      </c>
      <c r="F200" s="61">
        <f t="shared" si="5"/>
        <v>-32.304041235522554</v>
      </c>
      <c r="G200" s="62">
        <f t="shared" si="6"/>
        <v>-0.8932543604371912</v>
      </c>
      <c r="H200" s="63"/>
      <c r="I200" s="55"/>
      <c r="J200" s="15"/>
      <c r="K200" s="15"/>
      <c r="N200" s="56"/>
    </row>
    <row r="201" spans="1:14" s="43" customFormat="1" ht="31.5" hidden="1" x14ac:dyDescent="0.25">
      <c r="A201" s="57" t="s">
        <v>301</v>
      </c>
      <c r="B201" s="69" t="s">
        <v>302</v>
      </c>
      <c r="C201" s="59" t="s">
        <v>24</v>
      </c>
      <c r="D201" s="61">
        <v>0</v>
      </c>
      <c r="E201" s="61">
        <v>0</v>
      </c>
      <c r="F201" s="61">
        <f t="shared" si="5"/>
        <v>0</v>
      </c>
      <c r="G201" s="62">
        <f t="shared" si="6"/>
        <v>0</v>
      </c>
      <c r="H201" s="63"/>
      <c r="I201" s="55"/>
      <c r="J201" s="15"/>
      <c r="K201" s="15"/>
      <c r="N201" s="56"/>
    </row>
    <row r="202" spans="1:14" s="43" customFormat="1" ht="15.75" hidden="1" x14ac:dyDescent="0.25">
      <c r="A202" s="57" t="s">
        <v>303</v>
      </c>
      <c r="B202" s="69" t="s">
        <v>304</v>
      </c>
      <c r="C202" s="59" t="s">
        <v>24</v>
      </c>
      <c r="D202" s="61">
        <v>612.02556107020951</v>
      </c>
      <c r="E202" s="61">
        <f>E185-E186-E187-E191-E192-E193-E194-E195-E196-E198-E199-E200-E201</f>
        <v>117.54517616000066</v>
      </c>
      <c r="F202" s="61">
        <f t="shared" si="5"/>
        <v>-494.48038491020884</v>
      </c>
      <c r="G202" s="62">
        <f t="shared" si="6"/>
        <v>-0.80794074032715724</v>
      </c>
      <c r="H202" s="63"/>
      <c r="I202" s="55"/>
      <c r="J202" s="15"/>
      <c r="K202" s="15"/>
      <c r="N202" s="56"/>
    </row>
    <row r="203" spans="1:14" s="43" customFormat="1" ht="26.25" hidden="1" customHeight="1" x14ac:dyDescent="0.25">
      <c r="A203" s="57" t="s">
        <v>305</v>
      </c>
      <c r="B203" s="96" t="s">
        <v>306</v>
      </c>
      <c r="C203" s="59" t="s">
        <v>24</v>
      </c>
      <c r="D203" s="61">
        <v>0</v>
      </c>
      <c r="E203" s="61">
        <v>0</v>
      </c>
      <c r="F203" s="61">
        <f t="shared" si="5"/>
        <v>0</v>
      </c>
      <c r="G203" s="62">
        <f t="shared" si="6"/>
        <v>0</v>
      </c>
      <c r="H203" s="63"/>
      <c r="I203" s="55"/>
      <c r="J203" s="15"/>
      <c r="K203" s="15"/>
      <c r="N203" s="56"/>
    </row>
    <row r="204" spans="1:14" s="43" customFormat="1" ht="15.75" hidden="1" x14ac:dyDescent="0.25">
      <c r="A204" s="57" t="s">
        <v>307</v>
      </c>
      <c r="B204" s="69" t="s">
        <v>308</v>
      </c>
      <c r="C204" s="59" t="s">
        <v>24</v>
      </c>
      <c r="D204" s="61">
        <v>0</v>
      </c>
      <c r="E204" s="61">
        <v>0</v>
      </c>
      <c r="F204" s="61">
        <f t="shared" si="5"/>
        <v>0</v>
      </c>
      <c r="G204" s="62">
        <f t="shared" si="6"/>
        <v>0</v>
      </c>
      <c r="H204" s="63"/>
      <c r="I204" s="55"/>
      <c r="J204" s="15"/>
      <c r="K204" s="15"/>
      <c r="N204" s="56"/>
    </row>
    <row r="205" spans="1:14" s="43" customFormat="1" ht="15.75" hidden="1" x14ac:dyDescent="0.25">
      <c r="A205" s="57" t="s">
        <v>309</v>
      </c>
      <c r="B205" s="69" t="s">
        <v>310</v>
      </c>
      <c r="C205" s="59" t="s">
        <v>24</v>
      </c>
      <c r="D205" s="61">
        <v>0</v>
      </c>
      <c r="E205" s="61">
        <v>0</v>
      </c>
      <c r="F205" s="61">
        <f t="shared" si="5"/>
        <v>0</v>
      </c>
      <c r="G205" s="62">
        <f t="shared" si="6"/>
        <v>0</v>
      </c>
      <c r="H205" s="63"/>
      <c r="I205" s="55"/>
      <c r="J205" s="15"/>
      <c r="K205" s="15"/>
      <c r="N205" s="56"/>
    </row>
    <row r="206" spans="1:14" s="43" customFormat="1" ht="34.5" hidden="1" customHeight="1" x14ac:dyDescent="0.25">
      <c r="A206" s="57" t="s">
        <v>311</v>
      </c>
      <c r="B206" s="68" t="s">
        <v>312</v>
      </c>
      <c r="C206" s="59" t="s">
        <v>24</v>
      </c>
      <c r="D206" s="61">
        <v>0</v>
      </c>
      <c r="E206" s="61">
        <v>0</v>
      </c>
      <c r="F206" s="61">
        <f t="shared" si="5"/>
        <v>0</v>
      </c>
      <c r="G206" s="62">
        <f t="shared" si="6"/>
        <v>0</v>
      </c>
      <c r="H206" s="63"/>
      <c r="I206" s="55"/>
      <c r="J206" s="15"/>
      <c r="K206" s="15"/>
      <c r="N206" s="56"/>
    </row>
    <row r="207" spans="1:14" s="43" customFormat="1" ht="15.75" hidden="1" x14ac:dyDescent="0.25">
      <c r="A207" s="57" t="s">
        <v>313</v>
      </c>
      <c r="B207" s="70" t="s">
        <v>314</v>
      </c>
      <c r="C207" s="59" t="s">
        <v>24</v>
      </c>
      <c r="D207" s="61">
        <v>0</v>
      </c>
      <c r="E207" s="61">
        <v>0</v>
      </c>
      <c r="F207" s="61">
        <f t="shared" si="5"/>
        <v>0</v>
      </c>
      <c r="G207" s="62">
        <f t="shared" si="6"/>
        <v>0</v>
      </c>
      <c r="H207" s="63"/>
      <c r="I207" s="55"/>
      <c r="J207" s="15"/>
      <c r="K207" s="15"/>
      <c r="N207" s="56"/>
    </row>
    <row r="208" spans="1:14" s="43" customFormat="1" ht="15.75" hidden="1" customHeight="1" outlineLevel="1" x14ac:dyDescent="0.25">
      <c r="A208" s="57" t="s">
        <v>315</v>
      </c>
      <c r="B208" s="70" t="s">
        <v>316</v>
      </c>
      <c r="C208" s="59" t="s">
        <v>24</v>
      </c>
      <c r="D208" s="61" t="s">
        <v>27</v>
      </c>
      <c r="E208" s="61" t="s">
        <v>27</v>
      </c>
      <c r="F208" s="61" t="s">
        <v>27</v>
      </c>
      <c r="G208" s="62" t="s">
        <v>27</v>
      </c>
      <c r="H208" s="63"/>
      <c r="I208" s="55"/>
      <c r="J208" s="15"/>
      <c r="K208" s="15"/>
      <c r="N208" s="56"/>
    </row>
    <row r="209" spans="1:15" s="43" customFormat="1" ht="15.75" hidden="1" collapsed="1" x14ac:dyDescent="0.25">
      <c r="A209" s="57" t="s">
        <v>317</v>
      </c>
      <c r="B209" s="69" t="s">
        <v>318</v>
      </c>
      <c r="C209" s="59" t="s">
        <v>24</v>
      </c>
      <c r="D209" s="61">
        <v>0</v>
      </c>
      <c r="E209" s="61">
        <f>E203-E204-E205</f>
        <v>0</v>
      </c>
      <c r="F209" s="61">
        <f t="shared" si="5"/>
        <v>0</v>
      </c>
      <c r="G209" s="62">
        <f t="shared" si="6"/>
        <v>0</v>
      </c>
      <c r="H209" s="63"/>
      <c r="I209" s="55"/>
      <c r="J209" s="15"/>
      <c r="K209" s="15"/>
      <c r="N209" s="56"/>
    </row>
    <row r="210" spans="1:15" s="43" customFormat="1" ht="15.75" hidden="1" x14ac:dyDescent="0.25">
      <c r="A210" s="57" t="s">
        <v>319</v>
      </c>
      <c r="B210" s="96" t="s">
        <v>320</v>
      </c>
      <c r="C210" s="59" t="s">
        <v>24</v>
      </c>
      <c r="D210" s="61">
        <v>4140.6820760571245</v>
      </c>
      <c r="E210" s="99">
        <f>E211+E218+E219+E220</f>
        <v>2126.6136013000005</v>
      </c>
      <c r="F210" s="61">
        <f t="shared" si="5"/>
        <v>-2014.068474757124</v>
      </c>
      <c r="G210" s="62">
        <f t="shared" si="6"/>
        <v>-0.48640983242910002</v>
      </c>
      <c r="H210" s="63"/>
      <c r="I210" s="55"/>
      <c r="J210" s="15"/>
      <c r="K210" s="15"/>
      <c r="N210" s="56"/>
      <c r="O210" s="56"/>
    </row>
    <row r="211" spans="1:15" s="43" customFormat="1" ht="15.75" hidden="1" x14ac:dyDescent="0.25">
      <c r="A211" s="57" t="s">
        <v>321</v>
      </c>
      <c r="B211" s="69" t="s">
        <v>322</v>
      </c>
      <c r="C211" s="59" t="s">
        <v>24</v>
      </c>
      <c r="D211" s="61">
        <v>4140.68207605712</v>
      </c>
      <c r="E211" s="102">
        <f>SUM(E212:E217)</f>
        <v>2126.6136013000005</v>
      </c>
      <c r="F211" s="61">
        <f>E211-D211</f>
        <v>-2014.0684747571195</v>
      </c>
      <c r="G211" s="62">
        <f t="shared" si="6"/>
        <v>-0.48640983242909946</v>
      </c>
      <c r="H211" s="63"/>
      <c r="I211" s="55"/>
      <c r="J211" s="15"/>
      <c r="K211" s="15"/>
      <c r="N211" s="56"/>
      <c r="O211" s="56"/>
    </row>
    <row r="212" spans="1:15" s="43" customFormat="1" ht="15.75" hidden="1" x14ac:dyDescent="0.25">
      <c r="A212" s="57" t="s">
        <v>323</v>
      </c>
      <c r="B212" s="68" t="s">
        <v>324</v>
      </c>
      <c r="C212" s="59" t="s">
        <v>24</v>
      </c>
      <c r="D212" s="61">
        <v>3065.3588862899578</v>
      </c>
      <c r="E212" s="102">
        <v>374.14163244999997</v>
      </c>
      <c r="F212" s="61">
        <f t="shared" si="5"/>
        <v>-2691.2172538399577</v>
      </c>
      <c r="G212" s="62">
        <f t="shared" si="6"/>
        <v>-0.87794524350040193</v>
      </c>
      <c r="H212" s="63"/>
      <c r="I212" s="55"/>
      <c r="J212" s="15"/>
      <c r="K212" s="15"/>
      <c r="N212" s="56"/>
      <c r="O212" s="56"/>
    </row>
    <row r="213" spans="1:15" s="43" customFormat="1" ht="15.75" hidden="1" x14ac:dyDescent="0.25">
      <c r="A213" s="57" t="s">
        <v>325</v>
      </c>
      <c r="B213" s="68" t="s">
        <v>326</v>
      </c>
      <c r="C213" s="59" t="s">
        <v>24</v>
      </c>
      <c r="D213" s="61">
        <v>1028.0468720970762</v>
      </c>
      <c r="E213" s="102">
        <v>238.17979407000001</v>
      </c>
      <c r="F213" s="61">
        <f t="shared" si="5"/>
        <v>-789.8670780270761</v>
      </c>
      <c r="G213" s="62">
        <f t="shared" si="6"/>
        <v>-0.76831815694925898</v>
      </c>
      <c r="H213" s="63"/>
      <c r="I213" s="55"/>
      <c r="J213" s="15"/>
      <c r="K213" s="15"/>
      <c r="N213" s="56"/>
      <c r="O213" s="56"/>
    </row>
    <row r="214" spans="1:15" s="43" customFormat="1" ht="31.5" hidden="1" x14ac:dyDescent="0.25">
      <c r="A214" s="57" t="s">
        <v>327</v>
      </c>
      <c r="B214" s="68" t="s">
        <v>328</v>
      </c>
      <c r="C214" s="59" t="s">
        <v>24</v>
      </c>
      <c r="D214" s="61">
        <v>0</v>
      </c>
      <c r="E214" s="102">
        <v>0</v>
      </c>
      <c r="F214" s="61">
        <f t="shared" si="5"/>
        <v>0</v>
      </c>
      <c r="G214" s="62">
        <f t="shared" si="6"/>
        <v>0</v>
      </c>
      <c r="H214" s="63"/>
      <c r="I214" s="55"/>
      <c r="J214" s="15"/>
      <c r="K214" s="15"/>
      <c r="N214" s="56"/>
      <c r="O214" s="56"/>
    </row>
    <row r="215" spans="1:15" s="43" customFormat="1" ht="15.75" hidden="1" x14ac:dyDescent="0.25">
      <c r="A215" s="57" t="s">
        <v>329</v>
      </c>
      <c r="B215" s="68" t="s">
        <v>330</v>
      </c>
      <c r="C215" s="59" t="s">
        <v>24</v>
      </c>
      <c r="D215" s="61">
        <v>0</v>
      </c>
      <c r="E215" s="102">
        <v>0</v>
      </c>
      <c r="F215" s="61">
        <f t="shared" si="5"/>
        <v>0</v>
      </c>
      <c r="G215" s="62">
        <f t="shared" si="6"/>
        <v>0</v>
      </c>
      <c r="H215" s="63"/>
      <c r="I215" s="55"/>
      <c r="J215" s="15"/>
      <c r="K215" s="15"/>
      <c r="N215" s="56"/>
      <c r="O215" s="56"/>
    </row>
    <row r="216" spans="1:15" s="43" customFormat="1" ht="15.75" hidden="1" x14ac:dyDescent="0.25">
      <c r="A216" s="57" t="s">
        <v>331</v>
      </c>
      <c r="B216" s="68" t="s">
        <v>332</v>
      </c>
      <c r="C216" s="59" t="s">
        <v>24</v>
      </c>
      <c r="D216" s="61">
        <v>0</v>
      </c>
      <c r="E216" s="102">
        <v>0</v>
      </c>
      <c r="F216" s="61">
        <f t="shared" si="5"/>
        <v>0</v>
      </c>
      <c r="G216" s="62">
        <f t="shared" si="6"/>
        <v>0</v>
      </c>
      <c r="H216" s="63"/>
      <c r="I216" s="55"/>
      <c r="J216" s="15"/>
      <c r="K216" s="15"/>
      <c r="N216" s="56"/>
      <c r="O216" s="56"/>
    </row>
    <row r="217" spans="1:15" s="43" customFormat="1" ht="15.75" hidden="1" x14ac:dyDescent="0.25">
      <c r="A217" s="57" t="s">
        <v>333</v>
      </c>
      <c r="B217" s="68" t="s">
        <v>334</v>
      </c>
      <c r="C217" s="59" t="s">
        <v>24</v>
      </c>
      <c r="D217" s="61">
        <v>47.276317670085824</v>
      </c>
      <c r="E217" s="102">
        <v>1514.2921747800003</v>
      </c>
      <c r="F217" s="61">
        <f t="shared" si="5"/>
        <v>1467.0158571099146</v>
      </c>
      <c r="G217" s="62">
        <f t="shared" si="6"/>
        <v>31.030670944961763</v>
      </c>
      <c r="H217" s="63"/>
      <c r="I217" s="55"/>
      <c r="J217" s="15"/>
      <c r="K217" s="15"/>
      <c r="N217" s="56"/>
      <c r="O217" s="56"/>
    </row>
    <row r="218" spans="1:15" s="43" customFormat="1" ht="15.75" hidden="1" x14ac:dyDescent="0.25">
      <c r="A218" s="57" t="s">
        <v>335</v>
      </c>
      <c r="B218" s="69" t="s">
        <v>336</v>
      </c>
      <c r="C218" s="59" t="s">
        <v>24</v>
      </c>
      <c r="D218" s="61">
        <v>0</v>
      </c>
      <c r="E218" s="102">
        <v>0</v>
      </c>
      <c r="F218" s="61">
        <f t="shared" si="5"/>
        <v>0</v>
      </c>
      <c r="G218" s="62">
        <f t="shared" si="6"/>
        <v>0</v>
      </c>
      <c r="H218" s="63"/>
      <c r="I218" s="55"/>
      <c r="J218" s="15"/>
      <c r="K218" s="15"/>
      <c r="N218" s="56"/>
      <c r="O218" s="56"/>
    </row>
    <row r="219" spans="1:15" s="43" customFormat="1" ht="15.75" hidden="1" x14ac:dyDescent="0.25">
      <c r="A219" s="57" t="s">
        <v>337</v>
      </c>
      <c r="B219" s="69" t="s">
        <v>338</v>
      </c>
      <c r="C219" s="59" t="s">
        <v>24</v>
      </c>
      <c r="D219" s="61">
        <v>0</v>
      </c>
      <c r="E219" s="102">
        <v>0</v>
      </c>
      <c r="F219" s="61">
        <f t="shared" si="5"/>
        <v>0</v>
      </c>
      <c r="G219" s="62">
        <f t="shared" si="6"/>
        <v>0</v>
      </c>
      <c r="H219" s="63"/>
      <c r="I219" s="55"/>
      <c r="J219" s="15"/>
      <c r="K219" s="15"/>
      <c r="N219" s="56"/>
      <c r="O219" s="56"/>
    </row>
    <row r="220" spans="1:15" s="43" customFormat="1" ht="15.75" hidden="1" x14ac:dyDescent="0.25">
      <c r="A220" s="57" t="s">
        <v>339</v>
      </c>
      <c r="B220" s="69" t="s">
        <v>116</v>
      </c>
      <c r="C220" s="59" t="s">
        <v>27</v>
      </c>
      <c r="D220" s="61" t="s">
        <v>27</v>
      </c>
      <c r="E220" s="102">
        <v>0</v>
      </c>
      <c r="F220" s="61" t="s">
        <v>27</v>
      </c>
      <c r="G220" s="61" t="s">
        <v>27</v>
      </c>
      <c r="H220" s="95"/>
      <c r="I220" s="55"/>
      <c r="J220" s="15"/>
      <c r="K220" s="15"/>
      <c r="N220" s="56"/>
      <c r="O220" s="56"/>
    </row>
    <row r="221" spans="1:15" s="43" customFormat="1" ht="31.5" hidden="1" x14ac:dyDescent="0.25">
      <c r="A221" s="57" t="s">
        <v>340</v>
      </c>
      <c r="B221" s="69" t="s">
        <v>341</v>
      </c>
      <c r="C221" s="59" t="s">
        <v>24</v>
      </c>
      <c r="D221" s="61">
        <v>0</v>
      </c>
      <c r="E221" s="102">
        <v>0</v>
      </c>
      <c r="F221" s="61" t="s">
        <v>27</v>
      </c>
      <c r="G221" s="62" t="s">
        <v>27</v>
      </c>
      <c r="H221" s="63"/>
      <c r="I221" s="55"/>
      <c r="J221" s="15"/>
      <c r="K221" s="15"/>
      <c r="N221" s="56"/>
      <c r="O221" s="56"/>
    </row>
    <row r="222" spans="1:15" s="43" customFormat="1" ht="15.75" hidden="1" x14ac:dyDescent="0.25">
      <c r="A222" s="57" t="s">
        <v>342</v>
      </c>
      <c r="B222" s="96" t="s">
        <v>343</v>
      </c>
      <c r="C222" s="59" t="s">
        <v>24</v>
      </c>
      <c r="D222" s="61">
        <v>8534.1644618674673</v>
      </c>
      <c r="E222" s="61">
        <v>1972.1169404299999</v>
      </c>
      <c r="F222" s="61">
        <f t="shared" si="5"/>
        <v>-6562.0475214374674</v>
      </c>
      <c r="G222" s="62">
        <f t="shared" ref="G222:G252" si="7">IFERROR(F222/D222,0)</f>
        <v>-0.76891505322614129</v>
      </c>
      <c r="H222" s="63"/>
      <c r="I222" s="55"/>
      <c r="J222" s="15"/>
      <c r="K222" s="15"/>
      <c r="N222" s="56"/>
    </row>
    <row r="223" spans="1:15" s="43" customFormat="1" ht="15.75" hidden="1" x14ac:dyDescent="0.25">
      <c r="A223" s="57" t="s">
        <v>344</v>
      </c>
      <c r="B223" s="69" t="s">
        <v>345</v>
      </c>
      <c r="C223" s="59" t="s">
        <v>24</v>
      </c>
      <c r="D223" s="61">
        <v>5.9083000000000006</v>
      </c>
      <c r="E223" s="61">
        <v>67.37926813</v>
      </c>
      <c r="F223" s="61">
        <f t="shared" si="5"/>
        <v>61.470968130000003</v>
      </c>
      <c r="G223" s="62">
        <f t="shared" si="7"/>
        <v>10.404171780376757</v>
      </c>
      <c r="H223" s="63"/>
      <c r="I223" s="55"/>
      <c r="J223" s="15"/>
      <c r="K223" s="15"/>
      <c r="N223" s="56"/>
    </row>
    <row r="224" spans="1:15" s="43" customFormat="1" ht="15.75" hidden="1" x14ac:dyDescent="0.25">
      <c r="A224" s="57" t="s">
        <v>346</v>
      </c>
      <c r="B224" s="69" t="s">
        <v>347</v>
      </c>
      <c r="C224" s="59" t="s">
        <v>24</v>
      </c>
      <c r="D224" s="61">
        <v>0</v>
      </c>
      <c r="E224" s="61">
        <f>E225+E226+E227</f>
        <v>0</v>
      </c>
      <c r="F224" s="61">
        <f t="shared" si="5"/>
        <v>0</v>
      </c>
      <c r="G224" s="62">
        <f t="shared" si="7"/>
        <v>0</v>
      </c>
      <c r="H224" s="63"/>
      <c r="I224" s="55"/>
      <c r="J224" s="15"/>
      <c r="K224" s="15"/>
      <c r="N224" s="56"/>
    </row>
    <row r="225" spans="1:14" s="43" customFormat="1" ht="15.75" hidden="1" x14ac:dyDescent="0.25">
      <c r="A225" s="57" t="s">
        <v>348</v>
      </c>
      <c r="B225" s="68" t="s">
        <v>349</v>
      </c>
      <c r="C225" s="59" t="s">
        <v>24</v>
      </c>
      <c r="D225" s="61">
        <v>0</v>
      </c>
      <c r="E225" s="61">
        <v>0</v>
      </c>
      <c r="F225" s="61">
        <f t="shared" si="5"/>
        <v>0</v>
      </c>
      <c r="G225" s="62">
        <f t="shared" si="7"/>
        <v>0</v>
      </c>
      <c r="H225" s="63"/>
      <c r="I225" s="55"/>
      <c r="J225" s="15"/>
      <c r="K225" s="15"/>
      <c r="N225" s="56"/>
    </row>
    <row r="226" spans="1:14" s="43" customFormat="1" ht="15.75" hidden="1" x14ac:dyDescent="0.25">
      <c r="A226" s="57" t="s">
        <v>350</v>
      </c>
      <c r="B226" s="68" t="s">
        <v>351</v>
      </c>
      <c r="C226" s="59" t="s">
        <v>24</v>
      </c>
      <c r="D226" s="61">
        <v>0</v>
      </c>
      <c r="E226" s="61">
        <v>0</v>
      </c>
      <c r="F226" s="61">
        <f>E226-D226</f>
        <v>0</v>
      </c>
      <c r="G226" s="62">
        <f t="shared" si="7"/>
        <v>0</v>
      </c>
      <c r="H226" s="63"/>
      <c r="I226" s="55"/>
      <c r="J226" s="15"/>
      <c r="K226" s="15"/>
      <c r="N226" s="56"/>
    </row>
    <row r="227" spans="1:14" s="43" customFormat="1" ht="15.75" hidden="1" x14ac:dyDescent="0.25">
      <c r="A227" s="57" t="s">
        <v>352</v>
      </c>
      <c r="B227" s="68" t="s">
        <v>353</v>
      </c>
      <c r="C227" s="59" t="s">
        <v>24</v>
      </c>
      <c r="D227" s="61">
        <v>0</v>
      </c>
      <c r="E227" s="61">
        <v>0</v>
      </c>
      <c r="F227" s="61">
        <f t="shared" si="5"/>
        <v>0</v>
      </c>
      <c r="G227" s="62">
        <f t="shared" si="7"/>
        <v>0</v>
      </c>
      <c r="H227" s="63"/>
      <c r="I227" s="55"/>
      <c r="J227" s="15"/>
      <c r="K227" s="15"/>
      <c r="N227" s="56"/>
    </row>
    <row r="228" spans="1:14" s="43" customFormat="1" ht="15.75" hidden="1" x14ac:dyDescent="0.25">
      <c r="A228" s="57" t="s">
        <v>354</v>
      </c>
      <c r="B228" s="69" t="s">
        <v>355</v>
      </c>
      <c r="C228" s="59" t="s">
        <v>24</v>
      </c>
      <c r="D228" s="61">
        <v>3799.3956880058131</v>
      </c>
      <c r="E228" s="61">
        <v>336.34382399000003</v>
      </c>
      <c r="F228" s="61">
        <f t="shared" si="5"/>
        <v>-3463.051864015813</v>
      </c>
      <c r="G228" s="62">
        <f t="shared" si="7"/>
        <v>-0.91147438918989332</v>
      </c>
      <c r="H228" s="63"/>
      <c r="I228" s="55"/>
      <c r="J228" s="15"/>
      <c r="K228" s="15"/>
      <c r="N228" s="56"/>
    </row>
    <row r="229" spans="1:14" s="43" customFormat="1" ht="16.5" hidden="1" customHeight="1" x14ac:dyDescent="0.25">
      <c r="A229" s="57" t="s">
        <v>356</v>
      </c>
      <c r="B229" s="69" t="s">
        <v>357</v>
      </c>
      <c r="C229" s="59" t="s">
        <v>24</v>
      </c>
      <c r="D229" s="61">
        <v>4728.860473861655</v>
      </c>
      <c r="E229" s="61">
        <f>E230+E231</f>
        <v>1476.62825372</v>
      </c>
      <c r="F229" s="61">
        <f t="shared" si="5"/>
        <v>-3252.232220141655</v>
      </c>
      <c r="G229" s="62">
        <f t="shared" si="7"/>
        <v>-0.68774120913866499</v>
      </c>
      <c r="H229" s="63"/>
      <c r="I229" s="55"/>
      <c r="J229" s="15"/>
      <c r="K229" s="15"/>
      <c r="N229" s="56"/>
    </row>
    <row r="230" spans="1:14" s="43" customFormat="1" ht="15.75" hidden="1" x14ac:dyDescent="0.25">
      <c r="A230" s="57" t="s">
        <v>358</v>
      </c>
      <c r="B230" s="68" t="s">
        <v>359</v>
      </c>
      <c r="C230" s="59" t="s">
        <v>24</v>
      </c>
      <c r="D230" s="61">
        <v>0</v>
      </c>
      <c r="E230" s="61">
        <v>0</v>
      </c>
      <c r="F230" s="61">
        <f t="shared" si="5"/>
        <v>0</v>
      </c>
      <c r="G230" s="62">
        <f t="shared" si="7"/>
        <v>0</v>
      </c>
      <c r="H230" s="63"/>
      <c r="I230" s="55"/>
      <c r="J230" s="15"/>
      <c r="K230" s="15"/>
      <c r="N230" s="56"/>
    </row>
    <row r="231" spans="1:14" s="43" customFormat="1" ht="15.75" hidden="1" x14ac:dyDescent="0.25">
      <c r="A231" s="57" t="s">
        <v>360</v>
      </c>
      <c r="B231" s="68" t="s">
        <v>361</v>
      </c>
      <c r="C231" s="59" t="s">
        <v>24</v>
      </c>
      <c r="D231" s="61">
        <v>4728.860473861655</v>
      </c>
      <c r="E231" s="61">
        <v>1476.62825372</v>
      </c>
      <c r="F231" s="61">
        <f t="shared" ref="F231:F252" si="8">E231-D231</f>
        <v>-3252.232220141655</v>
      </c>
      <c r="G231" s="62">
        <f t="shared" si="7"/>
        <v>-0.68774120913866499</v>
      </c>
      <c r="H231" s="63"/>
      <c r="I231" s="55"/>
      <c r="J231" s="15"/>
      <c r="K231" s="15"/>
      <c r="N231" s="56"/>
    </row>
    <row r="232" spans="1:14" s="43" customFormat="1" ht="15.75" hidden="1" x14ac:dyDescent="0.25">
      <c r="A232" s="57" t="s">
        <v>362</v>
      </c>
      <c r="B232" s="69" t="s">
        <v>363</v>
      </c>
      <c r="C232" s="59" t="s">
        <v>24</v>
      </c>
      <c r="D232" s="61">
        <v>0</v>
      </c>
      <c r="E232" s="61">
        <v>91.765594590000006</v>
      </c>
      <c r="F232" s="61">
        <f>E232-D232</f>
        <v>91.765594590000006</v>
      </c>
      <c r="G232" s="62">
        <f t="shared" si="7"/>
        <v>0</v>
      </c>
      <c r="H232" s="63"/>
      <c r="I232" s="55"/>
      <c r="J232" s="15"/>
      <c r="K232" s="15"/>
      <c r="N232" s="56"/>
    </row>
    <row r="233" spans="1:14" s="43" customFormat="1" ht="15.75" hidden="1" x14ac:dyDescent="0.25">
      <c r="A233" s="57" t="s">
        <v>364</v>
      </c>
      <c r="B233" s="69" t="s">
        <v>365</v>
      </c>
      <c r="C233" s="59" t="s">
        <v>24</v>
      </c>
      <c r="D233" s="61">
        <v>0</v>
      </c>
      <c r="E233" s="61">
        <v>0</v>
      </c>
      <c r="F233" s="61">
        <f t="shared" si="8"/>
        <v>0</v>
      </c>
      <c r="G233" s="62">
        <f t="shared" si="7"/>
        <v>0</v>
      </c>
      <c r="H233" s="63"/>
      <c r="I233" s="55"/>
      <c r="J233" s="15"/>
      <c r="K233" s="15"/>
      <c r="N233" s="56"/>
    </row>
    <row r="234" spans="1:14" s="43" customFormat="1" ht="15.75" hidden="1" x14ac:dyDescent="0.25">
      <c r="A234" s="57" t="s">
        <v>366</v>
      </c>
      <c r="B234" s="69" t="s">
        <v>367</v>
      </c>
      <c r="C234" s="59" t="s">
        <v>24</v>
      </c>
      <c r="D234" s="61">
        <v>0</v>
      </c>
      <c r="E234" s="61">
        <f>E222-E223-E224-E228-E229-E232-E233</f>
        <v>8.5265128291212022E-14</v>
      </c>
      <c r="F234" s="61">
        <f t="shared" si="8"/>
        <v>8.5265128291212022E-14</v>
      </c>
      <c r="G234" s="62">
        <f t="shared" si="7"/>
        <v>0</v>
      </c>
      <c r="H234" s="63"/>
      <c r="I234" s="55"/>
      <c r="J234" s="15"/>
      <c r="K234" s="15"/>
      <c r="N234" s="56"/>
    </row>
    <row r="235" spans="1:14" s="43" customFormat="1" ht="15.75" hidden="1" x14ac:dyDescent="0.25">
      <c r="A235" s="57" t="s">
        <v>368</v>
      </c>
      <c r="B235" s="96" t="s">
        <v>369</v>
      </c>
      <c r="C235" s="59" t="s">
        <v>24</v>
      </c>
      <c r="D235" s="61">
        <v>4255.97442647549</v>
      </c>
      <c r="E235" s="61">
        <v>1329.9400628200001</v>
      </c>
      <c r="F235" s="61">
        <f t="shared" si="8"/>
        <v>-2926.0343636554899</v>
      </c>
      <c r="G235" s="62">
        <f t="shared" si="7"/>
        <v>-0.68751220530209656</v>
      </c>
      <c r="H235" s="63"/>
      <c r="I235" s="55"/>
      <c r="J235" s="15"/>
      <c r="K235" s="15"/>
      <c r="N235" s="56"/>
    </row>
    <row r="236" spans="1:14" s="43" customFormat="1" ht="15.75" hidden="1" x14ac:dyDescent="0.25">
      <c r="A236" s="57" t="s">
        <v>370</v>
      </c>
      <c r="B236" s="69" t="s">
        <v>371</v>
      </c>
      <c r="C236" s="59" t="s">
        <v>24</v>
      </c>
      <c r="D236" s="61">
        <v>0</v>
      </c>
      <c r="E236" s="61">
        <f>E237+E238+E239</f>
        <v>0</v>
      </c>
      <c r="F236" s="61">
        <f t="shared" si="8"/>
        <v>0</v>
      </c>
      <c r="G236" s="62">
        <f t="shared" si="7"/>
        <v>0</v>
      </c>
      <c r="H236" s="63"/>
      <c r="I236" s="55"/>
      <c r="J236" s="15"/>
      <c r="K236" s="15"/>
      <c r="N236" s="56"/>
    </row>
    <row r="237" spans="1:14" s="43" customFormat="1" ht="15.75" hidden="1" x14ac:dyDescent="0.25">
      <c r="A237" s="57" t="s">
        <v>372</v>
      </c>
      <c r="B237" s="68" t="s">
        <v>349</v>
      </c>
      <c r="C237" s="59" t="s">
        <v>24</v>
      </c>
      <c r="D237" s="61">
        <v>0</v>
      </c>
      <c r="E237" s="61">
        <v>0</v>
      </c>
      <c r="F237" s="61">
        <f t="shared" si="8"/>
        <v>0</v>
      </c>
      <c r="G237" s="62">
        <f t="shared" si="7"/>
        <v>0</v>
      </c>
      <c r="H237" s="63"/>
      <c r="I237" s="55"/>
      <c r="J237" s="15"/>
      <c r="K237" s="15"/>
      <c r="N237" s="56"/>
    </row>
    <row r="238" spans="1:14" s="43" customFormat="1" ht="15.75" hidden="1" x14ac:dyDescent="0.25">
      <c r="A238" s="57" t="s">
        <v>373</v>
      </c>
      <c r="B238" s="68" t="s">
        <v>351</v>
      </c>
      <c r="C238" s="59" t="s">
        <v>24</v>
      </c>
      <c r="D238" s="61">
        <v>0</v>
      </c>
      <c r="E238" s="61">
        <v>0</v>
      </c>
      <c r="F238" s="61">
        <f t="shared" si="8"/>
        <v>0</v>
      </c>
      <c r="G238" s="62">
        <f t="shared" si="7"/>
        <v>0</v>
      </c>
      <c r="H238" s="63"/>
      <c r="I238" s="55"/>
      <c r="J238" s="15"/>
      <c r="K238" s="15"/>
      <c r="N238" s="56"/>
    </row>
    <row r="239" spans="1:14" s="43" customFormat="1" ht="15.75" hidden="1" x14ac:dyDescent="0.25">
      <c r="A239" s="57" t="s">
        <v>374</v>
      </c>
      <c r="B239" s="68" t="s">
        <v>353</v>
      </c>
      <c r="C239" s="59" t="s">
        <v>24</v>
      </c>
      <c r="D239" s="61">
        <v>0</v>
      </c>
      <c r="E239" s="61">
        <v>0</v>
      </c>
      <c r="F239" s="61">
        <f t="shared" si="8"/>
        <v>0</v>
      </c>
      <c r="G239" s="62">
        <f t="shared" si="7"/>
        <v>0</v>
      </c>
      <c r="H239" s="63"/>
      <c r="I239" s="55"/>
      <c r="J239" s="15"/>
      <c r="K239" s="15"/>
      <c r="N239" s="56"/>
    </row>
    <row r="240" spans="1:14" s="43" customFormat="1" ht="15.75" hidden="1" x14ac:dyDescent="0.25">
      <c r="A240" s="57" t="s">
        <v>375</v>
      </c>
      <c r="B240" s="69" t="s">
        <v>230</v>
      </c>
      <c r="C240" s="59" t="s">
        <v>24</v>
      </c>
      <c r="D240" s="61">
        <v>0</v>
      </c>
      <c r="E240" s="61">
        <v>0</v>
      </c>
      <c r="F240" s="61">
        <f t="shared" si="8"/>
        <v>0</v>
      </c>
      <c r="G240" s="62">
        <f t="shared" si="7"/>
        <v>0</v>
      </c>
      <c r="H240" s="63"/>
      <c r="I240" s="55"/>
      <c r="J240" s="15"/>
      <c r="K240" s="15"/>
      <c r="N240" s="56"/>
    </row>
    <row r="241" spans="1:14" s="43" customFormat="1" ht="15.75" hidden="1" x14ac:dyDescent="0.25">
      <c r="A241" s="57" t="s">
        <v>376</v>
      </c>
      <c r="B241" s="69" t="s">
        <v>377</v>
      </c>
      <c r="C241" s="59" t="s">
        <v>24</v>
      </c>
      <c r="D241" s="61">
        <v>4255.97442647549</v>
      </c>
      <c r="E241" s="61">
        <f>E235-E236-E240</f>
        <v>1329.9400628200001</v>
      </c>
      <c r="F241" s="61">
        <f>F235-F236-F240</f>
        <v>-2926.0343636554899</v>
      </c>
      <c r="G241" s="62">
        <f t="shared" si="7"/>
        <v>-0.68751220530209656</v>
      </c>
      <c r="H241" s="63"/>
      <c r="I241" s="55"/>
      <c r="J241" s="15"/>
      <c r="K241" s="15"/>
      <c r="N241" s="56"/>
    </row>
    <row r="242" spans="1:14" s="43" customFormat="1" ht="31.5" hidden="1" x14ac:dyDescent="0.25">
      <c r="A242" s="57" t="s">
        <v>378</v>
      </c>
      <c r="B242" s="96" t="s">
        <v>379</v>
      </c>
      <c r="C242" s="59" t="s">
        <v>24</v>
      </c>
      <c r="D242" s="61">
        <v>-152.84967779406179</v>
      </c>
      <c r="E242" s="61">
        <f>E167-E185</f>
        <v>-310.66756292000082</v>
      </c>
      <c r="F242" s="61">
        <f t="shared" si="8"/>
        <v>-157.81788512593903</v>
      </c>
      <c r="G242" s="62">
        <f t="shared" si="7"/>
        <v>1.0325038783436038</v>
      </c>
      <c r="H242" s="63"/>
      <c r="I242" s="55"/>
      <c r="J242" s="15"/>
      <c r="K242" s="15"/>
      <c r="N242" s="56"/>
    </row>
    <row r="243" spans="1:14" s="43" customFormat="1" ht="31.5" hidden="1" x14ac:dyDescent="0.25">
      <c r="A243" s="57" t="s">
        <v>380</v>
      </c>
      <c r="B243" s="96" t="s">
        <v>381</v>
      </c>
      <c r="C243" s="59" t="s">
        <v>24</v>
      </c>
      <c r="D243" s="61">
        <v>-4140.6820760571245</v>
      </c>
      <c r="E243" s="61">
        <f>E203-E210</f>
        <v>-2126.6136013000005</v>
      </c>
      <c r="F243" s="61">
        <f t="shared" si="8"/>
        <v>2014.068474757124</v>
      </c>
      <c r="G243" s="62">
        <f t="shared" si="7"/>
        <v>-0.48640983242910002</v>
      </c>
      <c r="H243" s="63"/>
      <c r="I243" s="55"/>
      <c r="J243" s="15"/>
      <c r="K243" s="15"/>
      <c r="N243" s="56"/>
    </row>
    <row r="244" spans="1:14" s="43" customFormat="1" ht="15.75" hidden="1" x14ac:dyDescent="0.25">
      <c r="A244" s="57" t="s">
        <v>382</v>
      </c>
      <c r="B244" s="69" t="s">
        <v>383</v>
      </c>
      <c r="C244" s="59" t="s">
        <v>24</v>
      </c>
      <c r="D244" s="61">
        <v>-4140.6820760571245</v>
      </c>
      <c r="E244" s="61">
        <f>E243-E245</f>
        <v>-2126.6136013000005</v>
      </c>
      <c r="F244" s="61">
        <f t="shared" si="8"/>
        <v>2014.068474757124</v>
      </c>
      <c r="G244" s="62">
        <f t="shared" si="7"/>
        <v>-0.48640983242910002</v>
      </c>
      <c r="H244" s="63"/>
      <c r="I244" s="55"/>
      <c r="J244" s="15"/>
      <c r="K244" s="15"/>
      <c r="N244" s="56"/>
    </row>
    <row r="245" spans="1:14" s="43" customFormat="1" ht="15.75" hidden="1" x14ac:dyDescent="0.25">
      <c r="A245" s="57" t="s">
        <v>384</v>
      </c>
      <c r="B245" s="69" t="s">
        <v>385</v>
      </c>
      <c r="C245" s="59" t="s">
        <v>24</v>
      </c>
      <c r="D245" s="61">
        <v>0</v>
      </c>
      <c r="E245" s="61">
        <f>E209-E219</f>
        <v>0</v>
      </c>
      <c r="F245" s="61">
        <f t="shared" si="8"/>
        <v>0</v>
      </c>
      <c r="G245" s="62">
        <f t="shared" si="7"/>
        <v>0</v>
      </c>
      <c r="H245" s="63"/>
      <c r="I245" s="55"/>
      <c r="J245" s="15"/>
      <c r="K245" s="15"/>
      <c r="N245" s="56"/>
    </row>
    <row r="246" spans="1:14" s="43" customFormat="1" ht="31.5" hidden="1" x14ac:dyDescent="0.25">
      <c r="A246" s="57" t="s">
        <v>386</v>
      </c>
      <c r="B246" s="96" t="s">
        <v>387</v>
      </c>
      <c r="C246" s="59" t="s">
        <v>24</v>
      </c>
      <c r="D246" s="61">
        <v>4278.1900353919773</v>
      </c>
      <c r="E246" s="61">
        <f>E222-E235</f>
        <v>642.17687760999979</v>
      </c>
      <c r="F246" s="61">
        <f t="shared" si="8"/>
        <v>-3636.0131577819775</v>
      </c>
      <c r="G246" s="62">
        <f t="shared" si="7"/>
        <v>-0.84989519579600392</v>
      </c>
      <c r="H246" s="63"/>
      <c r="I246" s="55"/>
      <c r="J246" s="15"/>
      <c r="K246" s="15"/>
      <c r="N246" s="56"/>
    </row>
    <row r="247" spans="1:14" s="43" customFormat="1" ht="15.75" hidden="1" x14ac:dyDescent="0.25">
      <c r="A247" s="57" t="s">
        <v>388</v>
      </c>
      <c r="B247" s="69" t="s">
        <v>389</v>
      </c>
      <c r="C247" s="59" t="s">
        <v>24</v>
      </c>
      <c r="D247" s="61">
        <f>D232-D236</f>
        <v>0</v>
      </c>
      <c r="E247" s="61">
        <f>E232-E236</f>
        <v>91.765594590000006</v>
      </c>
      <c r="F247" s="61">
        <f t="shared" si="8"/>
        <v>91.765594590000006</v>
      </c>
      <c r="G247" s="62">
        <f t="shared" si="7"/>
        <v>0</v>
      </c>
      <c r="H247" s="63"/>
      <c r="I247" s="55"/>
      <c r="J247" s="15"/>
      <c r="K247" s="15"/>
      <c r="N247" s="56"/>
    </row>
    <row r="248" spans="1:14" s="43" customFormat="1" ht="15.75" hidden="1" x14ac:dyDescent="0.25">
      <c r="A248" s="57" t="s">
        <v>390</v>
      </c>
      <c r="B248" s="69" t="s">
        <v>391</v>
      </c>
      <c r="C248" s="59" t="s">
        <v>24</v>
      </c>
      <c r="D248" s="61">
        <f>D246-D247</f>
        <v>4278.1900353919773</v>
      </c>
      <c r="E248" s="61">
        <f>E246-E247</f>
        <v>550.41128301999981</v>
      </c>
      <c r="F248" s="61">
        <f t="shared" si="8"/>
        <v>-3727.7787523719776</v>
      </c>
      <c r="G248" s="62">
        <f t="shared" si="7"/>
        <v>-0.871344826090791</v>
      </c>
      <c r="H248" s="63"/>
      <c r="I248" s="55"/>
      <c r="J248" s="15"/>
      <c r="K248" s="15"/>
      <c r="N248" s="56"/>
    </row>
    <row r="249" spans="1:14" s="43" customFormat="1" ht="15.75" hidden="1" x14ac:dyDescent="0.25">
      <c r="A249" s="57" t="s">
        <v>392</v>
      </c>
      <c r="B249" s="96" t="s">
        <v>393</v>
      </c>
      <c r="C249" s="59" t="s">
        <v>24</v>
      </c>
      <c r="D249" s="61">
        <v>0</v>
      </c>
      <c r="E249" s="61">
        <v>0</v>
      </c>
      <c r="F249" s="61">
        <f t="shared" si="8"/>
        <v>0</v>
      </c>
      <c r="G249" s="62">
        <f t="shared" si="7"/>
        <v>0</v>
      </c>
      <c r="H249" s="63"/>
      <c r="I249" s="55"/>
      <c r="J249" s="15"/>
      <c r="K249" s="15"/>
      <c r="N249" s="56"/>
    </row>
    <row r="250" spans="1:14" s="43" customFormat="1" ht="31.5" hidden="1" x14ac:dyDescent="0.25">
      <c r="A250" s="57" t="s">
        <v>394</v>
      </c>
      <c r="B250" s="96" t="s">
        <v>395</v>
      </c>
      <c r="C250" s="59" t="s">
        <v>24</v>
      </c>
      <c r="D250" s="61">
        <v>-15.341718459209005</v>
      </c>
      <c r="E250" s="61">
        <f>E242+E243+E246+E249</f>
        <v>-1795.1042866100015</v>
      </c>
      <c r="F250" s="61">
        <f t="shared" si="8"/>
        <v>-1779.7625681507925</v>
      </c>
      <c r="G250" s="62">
        <f t="shared" si="7"/>
        <v>116.00803214339226</v>
      </c>
      <c r="H250" s="63"/>
      <c r="I250" s="55"/>
      <c r="J250" s="15"/>
      <c r="K250" s="15"/>
      <c r="N250" s="56"/>
    </row>
    <row r="251" spans="1:14" s="43" customFormat="1" ht="15.75" hidden="1" x14ac:dyDescent="0.25">
      <c r="A251" s="57" t="s">
        <v>396</v>
      </c>
      <c r="B251" s="96" t="s">
        <v>397</v>
      </c>
      <c r="C251" s="59" t="s">
        <v>24</v>
      </c>
      <c r="D251" s="61">
        <v>2583.1872834602336</v>
      </c>
      <c r="E251" s="61">
        <v>2857.5355096680009</v>
      </c>
      <c r="F251" s="61">
        <f t="shared" si="8"/>
        <v>274.34822620776731</v>
      </c>
      <c r="G251" s="62">
        <f t="shared" si="7"/>
        <v>0.10620531773455934</v>
      </c>
      <c r="H251" s="63"/>
      <c r="I251" s="55"/>
      <c r="J251" s="15"/>
      <c r="K251" s="15"/>
      <c r="N251" s="56"/>
    </row>
    <row r="252" spans="1:14" s="43" customFormat="1" ht="16.5" hidden="1" thickBot="1" x14ac:dyDescent="0.3">
      <c r="A252" s="74" t="s">
        <v>398</v>
      </c>
      <c r="B252" s="103" t="s">
        <v>399</v>
      </c>
      <c r="C252" s="76" t="s">
        <v>24</v>
      </c>
      <c r="D252" s="86">
        <v>2567.8455650010246</v>
      </c>
      <c r="E252" s="86">
        <f>E251+E250</f>
        <v>1062.4312230579994</v>
      </c>
      <c r="F252" s="86">
        <f t="shared" si="8"/>
        <v>-1505.4143419430252</v>
      </c>
      <c r="G252" s="88">
        <f t="shared" si="7"/>
        <v>-0.58625579453117327</v>
      </c>
      <c r="H252" s="89"/>
      <c r="I252" s="55"/>
      <c r="J252" s="15"/>
      <c r="K252" s="15"/>
      <c r="N252" s="56"/>
    </row>
    <row r="253" spans="1:14" s="43" customFormat="1" ht="15.75" hidden="1" x14ac:dyDescent="0.25">
      <c r="A253" s="48" t="s">
        <v>400</v>
      </c>
      <c r="B253" s="49" t="s">
        <v>116</v>
      </c>
      <c r="C253" s="50" t="s">
        <v>27</v>
      </c>
      <c r="D253" s="92" t="s">
        <v>27</v>
      </c>
      <c r="E253" s="104" t="s">
        <v>27</v>
      </c>
      <c r="F253" s="92" t="s">
        <v>27</v>
      </c>
      <c r="G253" s="93" t="s">
        <v>27</v>
      </c>
      <c r="H253" s="94"/>
      <c r="I253" s="55"/>
      <c r="J253" s="15"/>
      <c r="K253" s="15"/>
      <c r="N253" s="56"/>
    </row>
    <row r="254" spans="1:14" s="43" customFormat="1" ht="15.75" hidden="1" x14ac:dyDescent="0.25">
      <c r="A254" s="57" t="s">
        <v>401</v>
      </c>
      <c r="B254" s="69" t="s">
        <v>402</v>
      </c>
      <c r="C254" s="59" t="s">
        <v>24</v>
      </c>
      <c r="D254" s="61">
        <v>8127.5688924759779</v>
      </c>
      <c r="E254" s="99">
        <v>8558.2968186400012</v>
      </c>
      <c r="F254" s="61">
        <f t="shared" ref="F254:F313" si="9">E254-D254</f>
        <v>430.7279261640233</v>
      </c>
      <c r="G254" s="62">
        <f t="shared" ref="G254:G304" si="10">IFERROR(F254/D254,0)</f>
        <v>5.2995912044838611E-2</v>
      </c>
      <c r="H254" s="63"/>
      <c r="I254" s="55"/>
      <c r="J254" s="15"/>
      <c r="K254" s="15"/>
      <c r="N254" s="56"/>
    </row>
    <row r="255" spans="1:14" s="43" customFormat="1" ht="31.5" hidden="1" customHeight="1" outlineLevel="1" x14ac:dyDescent="0.25">
      <c r="A255" s="57" t="s">
        <v>403</v>
      </c>
      <c r="B255" s="68" t="s">
        <v>404</v>
      </c>
      <c r="C255" s="59" t="s">
        <v>24</v>
      </c>
      <c r="D255" s="61" t="s">
        <v>27</v>
      </c>
      <c r="E255" s="99" t="s">
        <v>27</v>
      </c>
      <c r="F255" s="61" t="s">
        <v>27</v>
      </c>
      <c r="G255" s="61" t="s">
        <v>27</v>
      </c>
      <c r="H255" s="95"/>
      <c r="I255" s="55"/>
      <c r="J255" s="15"/>
      <c r="K255" s="15"/>
      <c r="N255" s="56"/>
    </row>
    <row r="256" spans="1:14" s="43" customFormat="1" ht="15.75" hidden="1" customHeight="1" outlineLevel="1" x14ac:dyDescent="0.25">
      <c r="A256" s="57" t="s">
        <v>405</v>
      </c>
      <c r="B256" s="70" t="s">
        <v>406</v>
      </c>
      <c r="C256" s="59" t="s">
        <v>24</v>
      </c>
      <c r="D256" s="61" t="s">
        <v>27</v>
      </c>
      <c r="E256" s="99" t="s">
        <v>27</v>
      </c>
      <c r="F256" s="61" t="s">
        <v>27</v>
      </c>
      <c r="G256" s="61" t="s">
        <v>27</v>
      </c>
      <c r="H256" s="95"/>
      <c r="I256" s="55"/>
      <c r="J256" s="15"/>
      <c r="K256" s="15"/>
      <c r="N256" s="56"/>
    </row>
    <row r="257" spans="1:14" s="43" customFormat="1" ht="31.5" hidden="1" customHeight="1" outlineLevel="1" x14ac:dyDescent="0.25">
      <c r="A257" s="57" t="s">
        <v>407</v>
      </c>
      <c r="B257" s="70" t="s">
        <v>408</v>
      </c>
      <c r="C257" s="59" t="s">
        <v>24</v>
      </c>
      <c r="D257" s="61" t="s">
        <v>27</v>
      </c>
      <c r="E257" s="99" t="s">
        <v>27</v>
      </c>
      <c r="F257" s="61" t="s">
        <v>27</v>
      </c>
      <c r="G257" s="61" t="s">
        <v>27</v>
      </c>
      <c r="H257" s="95"/>
      <c r="I257" s="55"/>
      <c r="J257" s="15"/>
      <c r="K257" s="15"/>
      <c r="N257" s="56"/>
    </row>
    <row r="258" spans="1:14" s="43" customFormat="1" ht="15.75" hidden="1" customHeight="1" outlineLevel="1" x14ac:dyDescent="0.25">
      <c r="A258" s="57" t="s">
        <v>409</v>
      </c>
      <c r="B258" s="71" t="s">
        <v>406</v>
      </c>
      <c r="C258" s="59" t="s">
        <v>24</v>
      </c>
      <c r="D258" s="61" t="s">
        <v>27</v>
      </c>
      <c r="E258" s="99" t="s">
        <v>27</v>
      </c>
      <c r="F258" s="61" t="s">
        <v>27</v>
      </c>
      <c r="G258" s="61" t="s">
        <v>27</v>
      </c>
      <c r="H258" s="95"/>
      <c r="I258" s="55"/>
      <c r="J258" s="15"/>
      <c r="K258" s="15"/>
      <c r="N258" s="56"/>
    </row>
    <row r="259" spans="1:14" s="43" customFormat="1" ht="31.5" hidden="1" customHeight="1" outlineLevel="1" x14ac:dyDescent="0.25">
      <c r="A259" s="57" t="s">
        <v>410</v>
      </c>
      <c r="B259" s="70" t="s">
        <v>31</v>
      </c>
      <c r="C259" s="59" t="s">
        <v>24</v>
      </c>
      <c r="D259" s="61" t="s">
        <v>27</v>
      </c>
      <c r="E259" s="99" t="s">
        <v>27</v>
      </c>
      <c r="F259" s="61" t="s">
        <v>27</v>
      </c>
      <c r="G259" s="61" t="s">
        <v>27</v>
      </c>
      <c r="H259" s="95"/>
      <c r="I259" s="55"/>
      <c r="J259" s="15"/>
      <c r="K259" s="15"/>
      <c r="N259" s="56"/>
    </row>
    <row r="260" spans="1:14" s="43" customFormat="1" ht="15.75" hidden="1" customHeight="1" outlineLevel="1" x14ac:dyDescent="0.25">
      <c r="A260" s="57" t="s">
        <v>411</v>
      </c>
      <c r="B260" s="71" t="s">
        <v>406</v>
      </c>
      <c r="C260" s="59" t="s">
        <v>24</v>
      </c>
      <c r="D260" s="61" t="s">
        <v>27</v>
      </c>
      <c r="E260" s="99" t="s">
        <v>27</v>
      </c>
      <c r="F260" s="61" t="s">
        <v>27</v>
      </c>
      <c r="G260" s="61" t="s">
        <v>27</v>
      </c>
      <c r="H260" s="95"/>
      <c r="I260" s="55"/>
      <c r="J260" s="15"/>
      <c r="K260" s="15"/>
      <c r="N260" s="56"/>
    </row>
    <row r="261" spans="1:14" s="43" customFormat="1" ht="31.5" hidden="1" customHeight="1" outlineLevel="1" x14ac:dyDescent="0.25">
      <c r="A261" s="57" t="s">
        <v>412</v>
      </c>
      <c r="B261" s="70" t="s">
        <v>33</v>
      </c>
      <c r="C261" s="59" t="s">
        <v>24</v>
      </c>
      <c r="D261" s="61" t="s">
        <v>27</v>
      </c>
      <c r="E261" s="99" t="s">
        <v>27</v>
      </c>
      <c r="F261" s="61" t="s">
        <v>27</v>
      </c>
      <c r="G261" s="61" t="s">
        <v>27</v>
      </c>
      <c r="H261" s="95"/>
      <c r="I261" s="55"/>
      <c r="J261" s="15"/>
      <c r="K261" s="15"/>
      <c r="N261" s="56"/>
    </row>
    <row r="262" spans="1:14" s="43" customFormat="1" ht="15.75" hidden="1" customHeight="1" outlineLevel="1" x14ac:dyDescent="0.25">
      <c r="A262" s="57" t="s">
        <v>413</v>
      </c>
      <c r="B262" s="71" t="s">
        <v>406</v>
      </c>
      <c r="C262" s="59" t="s">
        <v>24</v>
      </c>
      <c r="D262" s="61" t="s">
        <v>27</v>
      </c>
      <c r="E262" s="99" t="s">
        <v>27</v>
      </c>
      <c r="F262" s="61" t="s">
        <v>27</v>
      </c>
      <c r="G262" s="61" t="s">
        <v>27</v>
      </c>
      <c r="H262" s="95"/>
      <c r="I262" s="55"/>
      <c r="J262" s="15"/>
      <c r="K262" s="15"/>
      <c r="N262" s="56"/>
    </row>
    <row r="263" spans="1:14" s="43" customFormat="1" ht="15.75" hidden="1" customHeight="1" outlineLevel="1" x14ac:dyDescent="0.25">
      <c r="A263" s="57" t="s">
        <v>414</v>
      </c>
      <c r="B263" s="68" t="s">
        <v>415</v>
      </c>
      <c r="C263" s="59" t="s">
        <v>24</v>
      </c>
      <c r="D263" s="61" t="s">
        <v>27</v>
      </c>
      <c r="E263" s="99" t="s">
        <v>27</v>
      </c>
      <c r="F263" s="61" t="s">
        <v>27</v>
      </c>
      <c r="G263" s="61" t="s">
        <v>27</v>
      </c>
      <c r="H263" s="95"/>
      <c r="I263" s="55"/>
      <c r="J263" s="15"/>
      <c r="K263" s="15"/>
      <c r="N263" s="56"/>
    </row>
    <row r="264" spans="1:14" s="43" customFormat="1" ht="15.75" hidden="1" customHeight="1" outlineLevel="1" x14ac:dyDescent="0.25">
      <c r="A264" s="57" t="s">
        <v>416</v>
      </c>
      <c r="B264" s="70" t="s">
        <v>406</v>
      </c>
      <c r="C264" s="59" t="s">
        <v>24</v>
      </c>
      <c r="D264" s="61" t="s">
        <v>27</v>
      </c>
      <c r="E264" s="99" t="s">
        <v>27</v>
      </c>
      <c r="F264" s="61" t="s">
        <v>27</v>
      </c>
      <c r="G264" s="61" t="s">
        <v>27</v>
      </c>
      <c r="H264" s="95"/>
      <c r="I264" s="55"/>
      <c r="J264" s="15"/>
      <c r="K264" s="15"/>
      <c r="N264" s="56"/>
    </row>
    <row r="265" spans="1:14" s="43" customFormat="1" ht="15.75" hidden="1" collapsed="1" x14ac:dyDescent="0.25">
      <c r="A265" s="57" t="s">
        <v>417</v>
      </c>
      <c r="B265" s="66" t="s">
        <v>418</v>
      </c>
      <c r="C265" s="59" t="s">
        <v>24</v>
      </c>
      <c r="D265" s="61">
        <v>0</v>
      </c>
      <c r="E265" s="99">
        <v>0</v>
      </c>
      <c r="F265" s="61">
        <f t="shared" si="9"/>
        <v>0</v>
      </c>
      <c r="G265" s="62">
        <f t="shared" si="10"/>
        <v>0</v>
      </c>
      <c r="H265" s="63"/>
      <c r="I265" s="55"/>
      <c r="J265" s="15"/>
      <c r="K265" s="15"/>
      <c r="N265" s="56"/>
    </row>
    <row r="266" spans="1:14" s="43" customFormat="1" ht="15.75" hidden="1" x14ac:dyDescent="0.25">
      <c r="A266" s="57" t="s">
        <v>419</v>
      </c>
      <c r="B266" s="70" t="s">
        <v>406</v>
      </c>
      <c r="C266" s="59" t="s">
        <v>24</v>
      </c>
      <c r="D266" s="61">
        <v>0</v>
      </c>
      <c r="E266" s="99">
        <v>0</v>
      </c>
      <c r="F266" s="61">
        <f t="shared" si="9"/>
        <v>0</v>
      </c>
      <c r="G266" s="62">
        <f t="shared" si="10"/>
        <v>0</v>
      </c>
      <c r="H266" s="63"/>
      <c r="I266" s="55"/>
      <c r="J266" s="15"/>
      <c r="K266" s="15"/>
      <c r="N266" s="56"/>
    </row>
    <row r="267" spans="1:14" s="43" customFormat="1" ht="15.75" hidden="1" customHeight="1" outlineLevel="1" x14ac:dyDescent="0.25">
      <c r="A267" s="57" t="s">
        <v>420</v>
      </c>
      <c r="B267" s="66" t="s">
        <v>421</v>
      </c>
      <c r="C267" s="59" t="s">
        <v>24</v>
      </c>
      <c r="D267" s="61" t="s">
        <v>27</v>
      </c>
      <c r="E267" s="99" t="s">
        <v>27</v>
      </c>
      <c r="F267" s="61" t="s">
        <v>27</v>
      </c>
      <c r="G267" s="62" t="s">
        <v>27</v>
      </c>
      <c r="H267" s="63"/>
      <c r="I267" s="55"/>
      <c r="J267" s="15"/>
      <c r="K267" s="15"/>
      <c r="N267" s="56"/>
    </row>
    <row r="268" spans="1:14" s="43" customFormat="1" ht="15.75" hidden="1" customHeight="1" outlineLevel="1" x14ac:dyDescent="0.25">
      <c r="A268" s="57" t="s">
        <v>422</v>
      </c>
      <c r="B268" s="70" t="s">
        <v>406</v>
      </c>
      <c r="C268" s="59" t="s">
        <v>24</v>
      </c>
      <c r="D268" s="61" t="s">
        <v>27</v>
      </c>
      <c r="E268" s="99" t="s">
        <v>27</v>
      </c>
      <c r="F268" s="61" t="s">
        <v>27</v>
      </c>
      <c r="G268" s="62" t="s">
        <v>27</v>
      </c>
      <c r="H268" s="63"/>
      <c r="I268" s="55"/>
      <c r="J268" s="15"/>
      <c r="K268" s="15"/>
      <c r="N268" s="56"/>
    </row>
    <row r="269" spans="1:14" s="43" customFormat="1" ht="15.75" hidden="1" collapsed="1" x14ac:dyDescent="0.25">
      <c r="A269" s="57" t="s">
        <v>423</v>
      </c>
      <c r="B269" s="66" t="s">
        <v>424</v>
      </c>
      <c r="C269" s="59" t="s">
        <v>24</v>
      </c>
      <c r="D269" s="61">
        <v>0</v>
      </c>
      <c r="E269" s="99">
        <v>0</v>
      </c>
      <c r="F269" s="61">
        <f t="shared" si="9"/>
        <v>0</v>
      </c>
      <c r="G269" s="62">
        <f t="shared" si="10"/>
        <v>0</v>
      </c>
      <c r="H269" s="63"/>
      <c r="I269" s="55"/>
      <c r="J269" s="15"/>
      <c r="K269" s="15"/>
      <c r="N269" s="56"/>
    </row>
    <row r="270" spans="1:14" s="43" customFormat="1" ht="15.75" hidden="1" x14ac:dyDescent="0.25">
      <c r="A270" s="57" t="s">
        <v>425</v>
      </c>
      <c r="B270" s="70" t="s">
        <v>406</v>
      </c>
      <c r="C270" s="59" t="s">
        <v>24</v>
      </c>
      <c r="D270" s="61">
        <v>0</v>
      </c>
      <c r="E270" s="99">
        <v>0</v>
      </c>
      <c r="F270" s="61">
        <f t="shared" si="9"/>
        <v>0</v>
      </c>
      <c r="G270" s="62">
        <f t="shared" si="10"/>
        <v>0</v>
      </c>
      <c r="H270" s="63"/>
      <c r="I270" s="55"/>
      <c r="J270" s="15"/>
      <c r="K270" s="15"/>
      <c r="N270" s="56"/>
    </row>
    <row r="271" spans="1:14" s="43" customFormat="1" ht="15.75" hidden="1" customHeight="1" x14ac:dyDescent="0.25">
      <c r="A271" s="57" t="s">
        <v>426</v>
      </c>
      <c r="B271" s="66" t="s">
        <v>427</v>
      </c>
      <c r="C271" s="59" t="s">
        <v>24</v>
      </c>
      <c r="D271" s="61">
        <v>7335.4031799359764</v>
      </c>
      <c r="E271" s="99">
        <v>6967.9832871000017</v>
      </c>
      <c r="F271" s="61">
        <f t="shared" si="9"/>
        <v>-367.41989283597468</v>
      </c>
      <c r="G271" s="62">
        <f t="shared" si="10"/>
        <v>-5.008857506850517E-2</v>
      </c>
      <c r="H271" s="63"/>
      <c r="I271" s="55"/>
      <c r="J271" s="15"/>
      <c r="K271" s="15"/>
      <c r="N271" s="56"/>
    </row>
    <row r="272" spans="1:14" s="43" customFormat="1" ht="15.75" hidden="1" x14ac:dyDescent="0.25">
      <c r="A272" s="57" t="s">
        <v>428</v>
      </c>
      <c r="B272" s="70" t="s">
        <v>406</v>
      </c>
      <c r="C272" s="59" t="s">
        <v>24</v>
      </c>
      <c r="D272" s="61">
        <v>6595.8549955759772</v>
      </c>
      <c r="E272" s="99">
        <v>6165.5091185400006</v>
      </c>
      <c r="F272" s="61">
        <f t="shared" si="9"/>
        <v>-430.34587703597663</v>
      </c>
      <c r="G272" s="62">
        <f t="shared" si="10"/>
        <v>-6.5244896578930484E-2</v>
      </c>
      <c r="H272" s="63"/>
      <c r="I272" s="55"/>
      <c r="J272" s="15"/>
      <c r="K272" s="15"/>
      <c r="N272" s="56"/>
    </row>
    <row r="273" spans="1:14" s="43" customFormat="1" ht="15.75" hidden="1" customHeight="1" outlineLevel="1" x14ac:dyDescent="0.25">
      <c r="A273" s="57" t="s">
        <v>426</v>
      </c>
      <c r="B273" s="66" t="s">
        <v>429</v>
      </c>
      <c r="C273" s="59" t="s">
        <v>24</v>
      </c>
      <c r="D273" s="61" t="s">
        <v>27</v>
      </c>
      <c r="E273" s="61">
        <v>0</v>
      </c>
      <c r="F273" s="61" t="s">
        <v>27</v>
      </c>
      <c r="G273" s="62" t="s">
        <v>27</v>
      </c>
      <c r="H273" s="63"/>
      <c r="I273" s="55"/>
      <c r="J273" s="15"/>
      <c r="K273" s="15"/>
      <c r="N273" s="56"/>
    </row>
    <row r="274" spans="1:14" s="43" customFormat="1" ht="15.75" hidden="1" customHeight="1" outlineLevel="1" x14ac:dyDescent="0.25">
      <c r="A274" s="57" t="s">
        <v>430</v>
      </c>
      <c r="B274" s="70" t="s">
        <v>406</v>
      </c>
      <c r="C274" s="59" t="s">
        <v>24</v>
      </c>
      <c r="D274" s="61" t="s">
        <v>27</v>
      </c>
      <c r="E274" s="61">
        <v>0</v>
      </c>
      <c r="F274" s="61" t="s">
        <v>27</v>
      </c>
      <c r="G274" s="62" t="s">
        <v>27</v>
      </c>
      <c r="H274" s="63"/>
      <c r="I274" s="55"/>
      <c r="J274" s="15"/>
      <c r="K274" s="15"/>
      <c r="N274" s="56"/>
    </row>
    <row r="275" spans="1:14" s="43" customFormat="1" ht="31.5" hidden="1" customHeight="1" outlineLevel="1" x14ac:dyDescent="0.25">
      <c r="A275" s="57" t="s">
        <v>431</v>
      </c>
      <c r="B275" s="68" t="s">
        <v>432</v>
      </c>
      <c r="C275" s="59" t="s">
        <v>24</v>
      </c>
      <c r="D275" s="61" t="s">
        <v>27</v>
      </c>
      <c r="E275" s="61">
        <v>0</v>
      </c>
      <c r="F275" s="61" t="s">
        <v>27</v>
      </c>
      <c r="G275" s="62" t="s">
        <v>27</v>
      </c>
      <c r="H275" s="63"/>
      <c r="I275" s="55"/>
      <c r="J275" s="15"/>
      <c r="K275" s="15"/>
      <c r="N275" s="56"/>
    </row>
    <row r="276" spans="1:14" s="43" customFormat="1" ht="15.75" hidden="1" customHeight="1" outlineLevel="1" x14ac:dyDescent="0.25">
      <c r="A276" s="57" t="s">
        <v>433</v>
      </c>
      <c r="B276" s="70" t="s">
        <v>406</v>
      </c>
      <c r="C276" s="59" t="s">
        <v>24</v>
      </c>
      <c r="D276" s="61" t="s">
        <v>27</v>
      </c>
      <c r="E276" s="61">
        <v>0</v>
      </c>
      <c r="F276" s="61" t="s">
        <v>27</v>
      </c>
      <c r="G276" s="62" t="s">
        <v>27</v>
      </c>
      <c r="H276" s="63"/>
      <c r="I276" s="55"/>
      <c r="J276" s="15"/>
      <c r="K276" s="15"/>
      <c r="N276" s="56"/>
    </row>
    <row r="277" spans="1:14" s="43" customFormat="1" ht="15.75" hidden="1" customHeight="1" outlineLevel="1" x14ac:dyDescent="0.25">
      <c r="A277" s="57" t="s">
        <v>434</v>
      </c>
      <c r="B277" s="70" t="s">
        <v>49</v>
      </c>
      <c r="C277" s="59" t="s">
        <v>24</v>
      </c>
      <c r="D277" s="61" t="s">
        <v>27</v>
      </c>
      <c r="E277" s="61">
        <v>0</v>
      </c>
      <c r="F277" s="61" t="s">
        <v>27</v>
      </c>
      <c r="G277" s="62" t="s">
        <v>27</v>
      </c>
      <c r="H277" s="63"/>
      <c r="I277" s="55"/>
      <c r="J277" s="15"/>
      <c r="K277" s="15"/>
      <c r="N277" s="56"/>
    </row>
    <row r="278" spans="1:14" s="43" customFormat="1" ht="15.75" hidden="1" customHeight="1" outlineLevel="1" x14ac:dyDescent="0.25">
      <c r="A278" s="57" t="s">
        <v>435</v>
      </c>
      <c r="B278" s="71" t="s">
        <v>406</v>
      </c>
      <c r="C278" s="59" t="s">
        <v>24</v>
      </c>
      <c r="D278" s="61" t="s">
        <v>27</v>
      </c>
      <c r="E278" s="61">
        <v>0</v>
      </c>
      <c r="F278" s="61" t="s">
        <v>27</v>
      </c>
      <c r="G278" s="62" t="s">
        <v>27</v>
      </c>
      <c r="H278" s="63"/>
      <c r="I278" s="55"/>
      <c r="J278" s="15"/>
      <c r="K278" s="15"/>
      <c r="N278" s="56"/>
    </row>
    <row r="279" spans="1:14" s="43" customFormat="1" ht="15.75" hidden="1" customHeight="1" outlineLevel="1" x14ac:dyDescent="0.25">
      <c r="A279" s="57" t="s">
        <v>436</v>
      </c>
      <c r="B279" s="70" t="s">
        <v>51</v>
      </c>
      <c r="C279" s="59" t="s">
        <v>24</v>
      </c>
      <c r="D279" s="61" t="s">
        <v>27</v>
      </c>
      <c r="E279" s="61">
        <v>0</v>
      </c>
      <c r="F279" s="61" t="s">
        <v>27</v>
      </c>
      <c r="G279" s="62" t="s">
        <v>27</v>
      </c>
      <c r="H279" s="63"/>
      <c r="I279" s="55"/>
      <c r="J279" s="15"/>
      <c r="K279" s="15"/>
      <c r="N279" s="56"/>
    </row>
    <row r="280" spans="1:14" s="43" customFormat="1" ht="15.75" hidden="1" customHeight="1" outlineLevel="1" x14ac:dyDescent="0.25">
      <c r="A280" s="57" t="s">
        <v>437</v>
      </c>
      <c r="B280" s="71" t="s">
        <v>406</v>
      </c>
      <c r="C280" s="59" t="s">
        <v>24</v>
      </c>
      <c r="D280" s="61" t="s">
        <v>27</v>
      </c>
      <c r="E280" s="61">
        <v>0</v>
      </c>
      <c r="F280" s="61" t="s">
        <v>27</v>
      </c>
      <c r="G280" s="62" t="s">
        <v>27</v>
      </c>
      <c r="H280" s="63"/>
      <c r="I280" s="55"/>
      <c r="J280" s="15"/>
      <c r="K280" s="15"/>
      <c r="N280" s="56"/>
    </row>
    <row r="281" spans="1:14" s="43" customFormat="1" ht="15.75" hidden="1" collapsed="1" x14ac:dyDescent="0.25">
      <c r="A281" s="57" t="s">
        <v>438</v>
      </c>
      <c r="B281" s="68" t="s">
        <v>439</v>
      </c>
      <c r="C281" s="59" t="s">
        <v>24</v>
      </c>
      <c r="D281" s="61">
        <v>792.16571254000155</v>
      </c>
      <c r="E281" s="61">
        <f>E254-E265-E269-E271</f>
        <v>1590.3135315399995</v>
      </c>
      <c r="F281" s="61">
        <f t="shared" si="9"/>
        <v>798.14781899999798</v>
      </c>
      <c r="G281" s="62">
        <f t="shared" si="10"/>
        <v>1.007551584681462</v>
      </c>
      <c r="H281" s="63"/>
      <c r="I281" s="55"/>
      <c r="J281" s="15"/>
      <c r="K281" s="15"/>
      <c r="N281" s="56"/>
    </row>
    <row r="282" spans="1:14" s="43" customFormat="1" ht="15.75" hidden="1" x14ac:dyDescent="0.25">
      <c r="A282" s="57" t="s">
        <v>440</v>
      </c>
      <c r="B282" s="70" t="s">
        <v>406</v>
      </c>
      <c r="C282" s="59" t="s">
        <v>24</v>
      </c>
      <c r="D282" s="61">
        <v>423.82233893877378</v>
      </c>
      <c r="E282" s="99">
        <v>852.88168268000049</v>
      </c>
      <c r="F282" s="61">
        <f t="shared" si="9"/>
        <v>429.05934374122671</v>
      </c>
      <c r="G282" s="62">
        <f t="shared" si="10"/>
        <v>1.0123566039854484</v>
      </c>
      <c r="H282" s="63"/>
      <c r="I282" s="55"/>
      <c r="J282" s="15"/>
      <c r="K282" s="15"/>
      <c r="N282" s="56"/>
    </row>
    <row r="283" spans="1:14" s="43" customFormat="1" ht="15.75" hidden="1" x14ac:dyDescent="0.25">
      <c r="A283" s="57" t="s">
        <v>441</v>
      </c>
      <c r="B283" s="69" t="s">
        <v>442</v>
      </c>
      <c r="C283" s="59" t="s">
        <v>24</v>
      </c>
      <c r="D283" s="61">
        <v>4421.8033173903459</v>
      </c>
      <c r="E283" s="99">
        <v>7106.2435519001328</v>
      </c>
      <c r="F283" s="61">
        <f t="shared" si="9"/>
        <v>2684.4402345097869</v>
      </c>
      <c r="G283" s="62">
        <f t="shared" si="10"/>
        <v>0.60709173199817634</v>
      </c>
      <c r="H283" s="65"/>
      <c r="I283" s="55"/>
      <c r="J283" s="15"/>
      <c r="K283" s="15"/>
      <c r="N283" s="56"/>
    </row>
    <row r="284" spans="1:14" s="43" customFormat="1" ht="15.75" hidden="1" x14ac:dyDescent="0.25">
      <c r="A284" s="57" t="s">
        <v>443</v>
      </c>
      <c r="B284" s="68" t="s">
        <v>444</v>
      </c>
      <c r="C284" s="59" t="s">
        <v>24</v>
      </c>
      <c r="D284" s="61">
        <v>0</v>
      </c>
      <c r="E284" s="99">
        <v>0</v>
      </c>
      <c r="F284" s="61">
        <f t="shared" si="9"/>
        <v>0</v>
      </c>
      <c r="G284" s="62">
        <f t="shared" si="10"/>
        <v>0</v>
      </c>
      <c r="H284" s="63"/>
      <c r="I284" s="55"/>
      <c r="J284" s="15"/>
      <c r="K284" s="15"/>
      <c r="N284" s="56"/>
    </row>
    <row r="285" spans="1:14" s="43" customFormat="1" ht="15.75" hidden="1" x14ac:dyDescent="0.25">
      <c r="A285" s="57" t="s">
        <v>445</v>
      </c>
      <c r="B285" s="70" t="s">
        <v>406</v>
      </c>
      <c r="C285" s="59" t="s">
        <v>24</v>
      </c>
      <c r="D285" s="61">
        <v>0</v>
      </c>
      <c r="E285" s="99">
        <v>0</v>
      </c>
      <c r="F285" s="61">
        <f t="shared" si="9"/>
        <v>0</v>
      </c>
      <c r="G285" s="62">
        <f t="shared" si="10"/>
        <v>0</v>
      </c>
      <c r="H285" s="63"/>
      <c r="I285" s="55"/>
      <c r="J285" s="15"/>
      <c r="K285" s="15"/>
      <c r="N285" s="56"/>
    </row>
    <row r="286" spans="1:14" s="43" customFormat="1" ht="15.75" hidden="1" x14ac:dyDescent="0.25">
      <c r="A286" s="57" t="s">
        <v>446</v>
      </c>
      <c r="B286" s="68" t="s">
        <v>447</v>
      </c>
      <c r="C286" s="59" t="s">
        <v>24</v>
      </c>
      <c r="D286" s="61">
        <v>1226.0966966048409</v>
      </c>
      <c r="E286" s="61">
        <f>E287+E289</f>
        <v>1939.2522873100002</v>
      </c>
      <c r="F286" s="61">
        <f t="shared" si="9"/>
        <v>713.15559070515928</v>
      </c>
      <c r="G286" s="62">
        <f t="shared" si="10"/>
        <v>0.58164710228805261</v>
      </c>
      <c r="H286" s="63"/>
      <c r="I286" s="55"/>
      <c r="J286" s="15"/>
      <c r="K286" s="15"/>
      <c r="N286" s="56"/>
    </row>
    <row r="287" spans="1:14" s="43" customFormat="1" ht="15.75" hidden="1" x14ac:dyDescent="0.25">
      <c r="A287" s="57" t="s">
        <v>448</v>
      </c>
      <c r="B287" s="70" t="s">
        <v>276</v>
      </c>
      <c r="C287" s="59" t="s">
        <v>24</v>
      </c>
      <c r="D287" s="61">
        <v>922.56369672484095</v>
      </c>
      <c r="E287" s="99">
        <v>1630.8112185400003</v>
      </c>
      <c r="F287" s="61">
        <f t="shared" si="9"/>
        <v>708.2475218151593</v>
      </c>
      <c r="G287" s="62">
        <f t="shared" si="10"/>
        <v>0.76769498337023501</v>
      </c>
      <c r="H287" s="65"/>
      <c r="I287" s="55"/>
      <c r="J287" s="15"/>
      <c r="K287" s="15"/>
      <c r="N287" s="56"/>
    </row>
    <row r="288" spans="1:14" s="43" customFormat="1" ht="15.75" hidden="1" x14ac:dyDescent="0.25">
      <c r="A288" s="57" t="s">
        <v>449</v>
      </c>
      <c r="B288" s="71" t="s">
        <v>406</v>
      </c>
      <c r="C288" s="59" t="s">
        <v>24</v>
      </c>
      <c r="D288" s="61">
        <v>451.79126969319776</v>
      </c>
      <c r="E288" s="99">
        <v>586.08972044999996</v>
      </c>
      <c r="F288" s="61">
        <f t="shared" si="9"/>
        <v>134.2984507568022</v>
      </c>
      <c r="G288" s="62">
        <f t="shared" si="10"/>
        <v>0.2972577377336254</v>
      </c>
      <c r="H288" s="63"/>
      <c r="I288" s="55"/>
      <c r="J288" s="15"/>
      <c r="K288" s="15"/>
      <c r="N288" s="56"/>
    </row>
    <row r="289" spans="1:14" s="43" customFormat="1" ht="15.75" hidden="1" x14ac:dyDescent="0.25">
      <c r="A289" s="57" t="s">
        <v>450</v>
      </c>
      <c r="B289" s="70" t="s">
        <v>451</v>
      </c>
      <c r="C289" s="59" t="s">
        <v>24</v>
      </c>
      <c r="D289" s="61">
        <v>303.53299987999998</v>
      </c>
      <c r="E289" s="99">
        <v>308.44106877000002</v>
      </c>
      <c r="F289" s="61">
        <f t="shared" si="9"/>
        <v>4.9080688900000382</v>
      </c>
      <c r="G289" s="62">
        <f t="shared" si="10"/>
        <v>1.6169803256780697E-2</v>
      </c>
      <c r="H289" s="63"/>
      <c r="I289" s="55"/>
      <c r="J289" s="15"/>
      <c r="K289" s="15"/>
      <c r="N289" s="56"/>
    </row>
    <row r="290" spans="1:14" s="43" customFormat="1" ht="15.75" hidden="1" x14ac:dyDescent="0.25">
      <c r="A290" s="57" t="s">
        <v>452</v>
      </c>
      <c r="B290" s="71" t="s">
        <v>406</v>
      </c>
      <c r="C290" s="59" t="s">
        <v>24</v>
      </c>
      <c r="D290" s="61">
        <v>297.77812398000003</v>
      </c>
      <c r="E290" s="99">
        <v>297.77812398000003</v>
      </c>
      <c r="F290" s="61">
        <f t="shared" si="9"/>
        <v>0</v>
      </c>
      <c r="G290" s="62">
        <f t="shared" si="10"/>
        <v>0</v>
      </c>
      <c r="H290" s="63"/>
      <c r="I290" s="55"/>
      <c r="J290" s="15"/>
      <c r="K290" s="15"/>
      <c r="N290" s="56"/>
    </row>
    <row r="291" spans="1:14" s="43" customFormat="1" ht="31.5" hidden="1" x14ac:dyDescent="0.25">
      <c r="A291" s="57" t="s">
        <v>453</v>
      </c>
      <c r="B291" s="68" t="s">
        <v>454</v>
      </c>
      <c r="C291" s="59" t="s">
        <v>24</v>
      </c>
      <c r="D291" s="61">
        <v>-2.5540817953879013E-4</v>
      </c>
      <c r="E291" s="99">
        <v>40.325094110000002</v>
      </c>
      <c r="F291" s="61">
        <f t="shared" si="9"/>
        <v>40.325349518179543</v>
      </c>
      <c r="G291" s="62">
        <f t="shared" si="10"/>
        <v>-157885.89696304197</v>
      </c>
      <c r="H291" s="63"/>
      <c r="I291" s="55"/>
      <c r="J291" s="15"/>
      <c r="K291" s="15"/>
      <c r="N291" s="56"/>
    </row>
    <row r="292" spans="1:14" s="43" customFormat="1" ht="15.75" hidden="1" x14ac:dyDescent="0.25">
      <c r="A292" s="57" t="s">
        <v>455</v>
      </c>
      <c r="B292" s="70" t="s">
        <v>406</v>
      </c>
      <c r="C292" s="59" t="s">
        <v>24</v>
      </c>
      <c r="D292" s="61">
        <v>-2.4800531196954539E-5</v>
      </c>
      <c r="E292" s="99">
        <v>0</v>
      </c>
      <c r="F292" s="61">
        <f t="shared" si="9"/>
        <v>2.4800531196954539E-5</v>
      </c>
      <c r="G292" s="62">
        <f t="shared" si="10"/>
        <v>-1</v>
      </c>
      <c r="H292" s="63"/>
      <c r="I292" s="55"/>
      <c r="J292" s="15"/>
      <c r="K292" s="15"/>
      <c r="N292" s="56"/>
    </row>
    <row r="293" spans="1:14" s="43" customFormat="1" ht="15.75" hidden="1" x14ac:dyDescent="0.25">
      <c r="A293" s="57" t="s">
        <v>456</v>
      </c>
      <c r="B293" s="68" t="s">
        <v>457</v>
      </c>
      <c r="C293" s="59" t="s">
        <v>24</v>
      </c>
      <c r="D293" s="61">
        <v>0</v>
      </c>
      <c r="E293" s="99">
        <v>6.5933697999999996</v>
      </c>
      <c r="F293" s="61">
        <f t="shared" si="9"/>
        <v>6.5933697999999996</v>
      </c>
      <c r="G293" s="62">
        <f t="shared" si="10"/>
        <v>0</v>
      </c>
      <c r="H293" s="63"/>
      <c r="I293" s="55"/>
      <c r="J293" s="15"/>
      <c r="K293" s="15"/>
      <c r="N293" s="56"/>
    </row>
    <row r="294" spans="1:14" s="43" customFormat="1" ht="15.75" hidden="1" x14ac:dyDescent="0.25">
      <c r="A294" s="57" t="s">
        <v>458</v>
      </c>
      <c r="B294" s="70" t="s">
        <v>406</v>
      </c>
      <c r="C294" s="59" t="s">
        <v>24</v>
      </c>
      <c r="D294" s="61">
        <v>0</v>
      </c>
      <c r="E294" s="99">
        <v>0</v>
      </c>
      <c r="F294" s="61">
        <f t="shared" si="9"/>
        <v>0</v>
      </c>
      <c r="G294" s="62">
        <f t="shared" si="10"/>
        <v>0</v>
      </c>
      <c r="H294" s="63"/>
      <c r="I294" s="55"/>
      <c r="J294" s="15"/>
      <c r="K294" s="15"/>
      <c r="N294" s="56"/>
    </row>
    <row r="295" spans="1:14" s="43" customFormat="1" ht="15.75" hidden="1" x14ac:dyDescent="0.25">
      <c r="A295" s="57" t="s">
        <v>459</v>
      </c>
      <c r="B295" s="68" t="s">
        <v>460</v>
      </c>
      <c r="C295" s="59" t="s">
        <v>24</v>
      </c>
      <c r="D295" s="61">
        <v>56.824595069999987</v>
      </c>
      <c r="E295" s="99">
        <v>64.751112190000001</v>
      </c>
      <c r="F295" s="61">
        <f t="shared" si="9"/>
        <v>7.926517120000014</v>
      </c>
      <c r="G295" s="62">
        <f t="shared" si="10"/>
        <v>0.13949095651690344</v>
      </c>
      <c r="H295" s="63"/>
      <c r="I295" s="55"/>
      <c r="J295" s="15"/>
      <c r="K295" s="15"/>
      <c r="N295" s="56"/>
    </row>
    <row r="296" spans="1:14" s="43" customFormat="1" ht="15.75" hidden="1" x14ac:dyDescent="0.25">
      <c r="A296" s="57" t="s">
        <v>461</v>
      </c>
      <c r="B296" s="70" t="s">
        <v>406</v>
      </c>
      <c r="C296" s="59" t="s">
        <v>24</v>
      </c>
      <c r="D296" s="61">
        <v>0</v>
      </c>
      <c r="E296" s="99">
        <v>0</v>
      </c>
      <c r="F296" s="61">
        <f t="shared" si="9"/>
        <v>0</v>
      </c>
      <c r="G296" s="62">
        <f t="shared" si="10"/>
        <v>0</v>
      </c>
      <c r="H296" s="63"/>
      <c r="I296" s="55"/>
      <c r="J296" s="15"/>
      <c r="K296" s="15"/>
      <c r="N296" s="56"/>
    </row>
    <row r="297" spans="1:14" s="43" customFormat="1" ht="15.75" hidden="1" x14ac:dyDescent="0.25">
      <c r="A297" s="57" t="s">
        <v>462</v>
      </c>
      <c r="B297" s="68" t="s">
        <v>463</v>
      </c>
      <c r="C297" s="59" t="s">
        <v>24</v>
      </c>
      <c r="D297" s="61">
        <v>112.97788647</v>
      </c>
      <c r="E297" s="99">
        <v>53.028580090000005</v>
      </c>
      <c r="F297" s="61">
        <f t="shared" si="9"/>
        <v>-59.949306379999996</v>
      </c>
      <c r="G297" s="62">
        <f t="shared" si="10"/>
        <v>-0.53062867657662238</v>
      </c>
      <c r="H297" s="63"/>
      <c r="I297" s="55"/>
      <c r="J297" s="15"/>
      <c r="K297" s="15"/>
      <c r="N297" s="56"/>
    </row>
    <row r="298" spans="1:14" s="43" customFormat="1" ht="15.75" hidden="1" x14ac:dyDescent="0.25">
      <c r="A298" s="57" t="s">
        <v>464</v>
      </c>
      <c r="B298" s="70" t="s">
        <v>406</v>
      </c>
      <c r="C298" s="59" t="s">
        <v>24</v>
      </c>
      <c r="D298" s="61">
        <v>0</v>
      </c>
      <c r="E298" s="99">
        <v>0</v>
      </c>
      <c r="F298" s="61">
        <f t="shared" si="9"/>
        <v>0</v>
      </c>
      <c r="G298" s="62">
        <f t="shared" si="10"/>
        <v>0</v>
      </c>
      <c r="H298" s="63"/>
      <c r="I298" s="55"/>
      <c r="J298" s="15"/>
      <c r="K298" s="15"/>
      <c r="N298" s="56"/>
    </row>
    <row r="299" spans="1:14" s="43" customFormat="1" ht="15.75" hidden="1" x14ac:dyDescent="0.25">
      <c r="A299" s="57" t="s">
        <v>465</v>
      </c>
      <c r="B299" s="68" t="s">
        <v>466</v>
      </c>
      <c r="C299" s="59" t="s">
        <v>24</v>
      </c>
      <c r="D299" s="61">
        <v>2121.0162531068804</v>
      </c>
      <c r="E299" s="99">
        <v>2745.0176805601332</v>
      </c>
      <c r="F299" s="61">
        <f t="shared" si="9"/>
        <v>624.00142745325275</v>
      </c>
      <c r="G299" s="62">
        <f t="shared" si="10"/>
        <v>0.29419926723296475</v>
      </c>
      <c r="H299" s="65"/>
      <c r="I299" s="55"/>
      <c r="J299" s="15"/>
      <c r="K299" s="15"/>
      <c r="N299" s="56"/>
    </row>
    <row r="300" spans="1:14" s="43" customFormat="1" ht="15.75" hidden="1" x14ac:dyDescent="0.25">
      <c r="A300" s="57" t="s">
        <v>467</v>
      </c>
      <c r="B300" s="70" t="s">
        <v>406</v>
      </c>
      <c r="C300" s="59" t="s">
        <v>24</v>
      </c>
      <c r="D300" s="61">
        <v>1750.6692890725533</v>
      </c>
      <c r="E300" s="99">
        <v>1405.9684484399952</v>
      </c>
      <c r="F300" s="61">
        <f t="shared" si="9"/>
        <v>-344.70084063255808</v>
      </c>
      <c r="G300" s="62">
        <f t="shared" si="10"/>
        <v>-0.19689660564912817</v>
      </c>
      <c r="H300" s="63"/>
      <c r="I300" s="55"/>
      <c r="J300" s="15"/>
      <c r="K300" s="15"/>
      <c r="N300" s="56"/>
    </row>
    <row r="301" spans="1:14" s="43" customFormat="1" ht="31.5" hidden="1" x14ac:dyDescent="0.25">
      <c r="A301" s="57" t="s">
        <v>468</v>
      </c>
      <c r="B301" s="68" t="s">
        <v>469</v>
      </c>
      <c r="C301" s="59" t="s">
        <v>24</v>
      </c>
      <c r="D301" s="61">
        <v>176.64359596826557</v>
      </c>
      <c r="E301" s="102">
        <v>416.05602425000006</v>
      </c>
      <c r="F301" s="61">
        <f t="shared" si="9"/>
        <v>239.41242828173449</v>
      </c>
      <c r="G301" s="62">
        <f t="shared" si="10"/>
        <v>1.3553416809106711</v>
      </c>
      <c r="H301" s="63"/>
      <c r="I301" s="55"/>
      <c r="J301" s="15"/>
      <c r="K301" s="15"/>
      <c r="N301" s="56"/>
    </row>
    <row r="302" spans="1:14" s="43" customFormat="1" ht="15.75" hidden="1" x14ac:dyDescent="0.25">
      <c r="A302" s="57" t="s">
        <v>470</v>
      </c>
      <c r="B302" s="70" t="s">
        <v>406</v>
      </c>
      <c r="C302" s="59" t="s">
        <v>24</v>
      </c>
      <c r="D302" s="61">
        <v>44.020046980810164</v>
      </c>
      <c r="E302" s="102">
        <v>257.65343115999997</v>
      </c>
      <c r="F302" s="61">
        <f t="shared" si="9"/>
        <v>213.63338417918982</v>
      </c>
      <c r="G302" s="62">
        <f t="shared" si="10"/>
        <v>4.8530930526339482</v>
      </c>
      <c r="H302" s="63"/>
      <c r="I302" s="55"/>
      <c r="J302" s="15"/>
      <c r="K302" s="15"/>
      <c r="N302" s="56"/>
    </row>
    <row r="303" spans="1:14" s="43" customFormat="1" ht="15.75" hidden="1" x14ac:dyDescent="0.25">
      <c r="A303" s="57" t="s">
        <v>471</v>
      </c>
      <c r="B303" s="68" t="s">
        <v>472</v>
      </c>
      <c r="C303" s="59" t="s">
        <v>24</v>
      </c>
      <c r="D303" s="61">
        <v>728.24454557853801</v>
      </c>
      <c r="E303" s="61">
        <f>E283-E284-E286-E291-E293-E295-E297-E299-E301</f>
        <v>1841.2194035900006</v>
      </c>
      <c r="F303" s="61">
        <f t="shared" si="9"/>
        <v>1112.9748580114626</v>
      </c>
      <c r="G303" s="62">
        <f t="shared" si="10"/>
        <v>1.5282982409806916</v>
      </c>
      <c r="H303" s="63"/>
      <c r="I303" s="55"/>
      <c r="J303" s="15"/>
      <c r="K303" s="15"/>
      <c r="N303" s="56"/>
    </row>
    <row r="304" spans="1:14" s="43" customFormat="1" ht="15.75" hidden="1" x14ac:dyDescent="0.25">
      <c r="A304" s="57" t="s">
        <v>473</v>
      </c>
      <c r="B304" s="70" t="s">
        <v>406</v>
      </c>
      <c r="C304" s="59" t="s">
        <v>24</v>
      </c>
      <c r="D304" s="61">
        <v>411.88202489676138</v>
      </c>
      <c r="E304" s="99">
        <v>1249.3253245800008</v>
      </c>
      <c r="F304" s="61">
        <f t="shared" si="9"/>
        <v>837.4432996832395</v>
      </c>
      <c r="G304" s="62">
        <f t="shared" si="10"/>
        <v>2.0332115728846034</v>
      </c>
      <c r="H304" s="63"/>
      <c r="I304" s="55"/>
      <c r="J304" s="15"/>
      <c r="K304" s="15"/>
      <c r="N304" s="56"/>
    </row>
    <row r="305" spans="1:14" s="43" customFormat="1" ht="31.5" hidden="1" x14ac:dyDescent="0.25">
      <c r="A305" s="57" t="s">
        <v>474</v>
      </c>
      <c r="B305" s="69" t="s">
        <v>475</v>
      </c>
      <c r="C305" s="59" t="s">
        <v>476</v>
      </c>
      <c r="D305" s="105">
        <v>0.91281232380273891</v>
      </c>
      <c r="E305" s="106">
        <f>E167/(E23*1.2)</f>
        <v>0.45480052846860741</v>
      </c>
      <c r="F305" s="105">
        <f t="shared" si="9"/>
        <v>-0.4580117953341315</v>
      </c>
      <c r="G305" s="105" t="s">
        <v>27</v>
      </c>
      <c r="H305" s="107"/>
      <c r="I305" s="55"/>
      <c r="J305" s="15"/>
      <c r="K305" s="15"/>
      <c r="N305" s="56"/>
    </row>
    <row r="306" spans="1:14" s="43" customFormat="1" ht="15.75" hidden="1" customHeight="1" outlineLevel="1" x14ac:dyDescent="0.25">
      <c r="A306" s="57" t="s">
        <v>477</v>
      </c>
      <c r="B306" s="68" t="s">
        <v>478</v>
      </c>
      <c r="C306" s="59" t="s">
        <v>476</v>
      </c>
      <c r="D306" s="105" t="s">
        <v>27</v>
      </c>
      <c r="E306" s="106" t="s">
        <v>27</v>
      </c>
      <c r="F306" s="105" t="s">
        <v>27</v>
      </c>
      <c r="G306" s="105" t="s">
        <v>27</v>
      </c>
      <c r="H306" s="107"/>
      <c r="I306" s="55"/>
      <c r="J306" s="15"/>
      <c r="K306" s="15"/>
      <c r="N306" s="56"/>
    </row>
    <row r="307" spans="1:14" s="43" customFormat="1" ht="31.5" hidden="1" customHeight="1" outlineLevel="1" x14ac:dyDescent="0.25">
      <c r="A307" s="57" t="s">
        <v>479</v>
      </c>
      <c r="B307" s="68" t="s">
        <v>480</v>
      </c>
      <c r="C307" s="59" t="s">
        <v>476</v>
      </c>
      <c r="D307" s="105" t="s">
        <v>27</v>
      </c>
      <c r="E307" s="106" t="s">
        <v>27</v>
      </c>
      <c r="F307" s="105" t="s">
        <v>27</v>
      </c>
      <c r="G307" s="105" t="s">
        <v>27</v>
      </c>
      <c r="H307" s="107"/>
      <c r="I307" s="55"/>
      <c r="J307" s="15"/>
      <c r="K307" s="15"/>
      <c r="N307" s="56"/>
    </row>
    <row r="308" spans="1:14" s="43" customFormat="1" ht="31.5" hidden="1" customHeight="1" outlineLevel="1" x14ac:dyDescent="0.25">
      <c r="A308" s="57" t="s">
        <v>481</v>
      </c>
      <c r="B308" s="68" t="s">
        <v>482</v>
      </c>
      <c r="C308" s="59" t="s">
        <v>476</v>
      </c>
      <c r="D308" s="105" t="s">
        <v>27</v>
      </c>
      <c r="E308" s="106" t="s">
        <v>27</v>
      </c>
      <c r="F308" s="105" t="s">
        <v>27</v>
      </c>
      <c r="G308" s="105" t="s">
        <v>27</v>
      </c>
      <c r="H308" s="107"/>
      <c r="I308" s="55"/>
      <c r="J308" s="15"/>
      <c r="K308" s="15"/>
      <c r="N308" s="56"/>
    </row>
    <row r="309" spans="1:14" s="43" customFormat="1" ht="31.5" hidden="1" customHeight="1" outlineLevel="1" x14ac:dyDescent="0.25">
      <c r="A309" s="57" t="s">
        <v>483</v>
      </c>
      <c r="B309" s="68" t="s">
        <v>484</v>
      </c>
      <c r="C309" s="59" t="s">
        <v>476</v>
      </c>
      <c r="D309" s="105" t="s">
        <v>27</v>
      </c>
      <c r="E309" s="106" t="s">
        <v>27</v>
      </c>
      <c r="F309" s="105" t="s">
        <v>27</v>
      </c>
      <c r="G309" s="105" t="s">
        <v>27</v>
      </c>
      <c r="H309" s="107"/>
      <c r="I309" s="55"/>
      <c r="J309" s="15"/>
      <c r="K309" s="15"/>
      <c r="N309" s="56"/>
    </row>
    <row r="310" spans="1:14" s="43" customFormat="1" ht="15.75" hidden="1" customHeight="1" outlineLevel="1" x14ac:dyDescent="0.25">
      <c r="A310" s="57" t="s">
        <v>485</v>
      </c>
      <c r="B310" s="66" t="s">
        <v>486</v>
      </c>
      <c r="C310" s="59" t="s">
        <v>476</v>
      </c>
      <c r="D310" s="105" t="s">
        <v>27</v>
      </c>
      <c r="E310" s="106" t="s">
        <v>27</v>
      </c>
      <c r="F310" s="105" t="s">
        <v>27</v>
      </c>
      <c r="G310" s="105" t="s">
        <v>27</v>
      </c>
      <c r="H310" s="107"/>
      <c r="I310" s="55"/>
      <c r="J310" s="15"/>
      <c r="K310" s="15"/>
      <c r="N310" s="56"/>
    </row>
    <row r="311" spans="1:14" s="43" customFormat="1" ht="15.75" hidden="1" collapsed="1" x14ac:dyDescent="0.25">
      <c r="A311" s="57" t="s">
        <v>487</v>
      </c>
      <c r="B311" s="66" t="s">
        <v>488</v>
      </c>
      <c r="C311" s="59" t="s">
        <v>476</v>
      </c>
      <c r="D311" s="105">
        <v>1</v>
      </c>
      <c r="E311" s="108">
        <v>0.63758051512407887</v>
      </c>
      <c r="F311" s="105">
        <f t="shared" si="9"/>
        <v>-0.36241948487592113</v>
      </c>
      <c r="G311" s="105" t="s">
        <v>27</v>
      </c>
      <c r="H311" s="107"/>
      <c r="I311" s="109"/>
      <c r="J311" s="15"/>
      <c r="K311" s="15"/>
      <c r="N311" s="56"/>
    </row>
    <row r="312" spans="1:14" s="43" customFormat="1" ht="15.75" hidden="1" customHeight="1" outlineLevel="1" x14ac:dyDescent="0.25">
      <c r="A312" s="57" t="s">
        <v>489</v>
      </c>
      <c r="B312" s="66" t="s">
        <v>490</v>
      </c>
      <c r="C312" s="59"/>
      <c r="D312" s="105" t="s">
        <v>27</v>
      </c>
      <c r="E312" s="105" t="s">
        <v>27</v>
      </c>
      <c r="F312" s="105" t="s">
        <v>27</v>
      </c>
      <c r="G312" s="105" t="s">
        <v>27</v>
      </c>
      <c r="H312" s="107"/>
      <c r="I312" s="109"/>
      <c r="J312" s="15"/>
      <c r="K312" s="15"/>
      <c r="N312" s="56"/>
    </row>
    <row r="313" spans="1:14" s="43" customFormat="1" ht="19.5" hidden="1" customHeight="1" collapsed="1" x14ac:dyDescent="0.25">
      <c r="A313" s="57" t="s">
        <v>491</v>
      </c>
      <c r="B313" s="66" t="s">
        <v>492</v>
      </c>
      <c r="C313" s="59" t="s">
        <v>476</v>
      </c>
      <c r="D313" s="105">
        <v>0.92393121838945791</v>
      </c>
      <c r="E313" s="108">
        <v>0.74557047968910128</v>
      </c>
      <c r="F313" s="105">
        <f t="shared" si="9"/>
        <v>-0.17836073870035662</v>
      </c>
      <c r="G313" s="105" t="s">
        <v>27</v>
      </c>
      <c r="H313" s="107"/>
      <c r="I313" s="109"/>
      <c r="J313" s="15"/>
      <c r="K313" s="15"/>
      <c r="N313" s="56"/>
    </row>
    <row r="314" spans="1:14" s="43" customFormat="1" ht="19.5" hidden="1" customHeight="1" outlineLevel="1" x14ac:dyDescent="0.25">
      <c r="A314" s="57" t="s">
        <v>493</v>
      </c>
      <c r="B314" s="66" t="s">
        <v>494</v>
      </c>
      <c r="C314" s="59" t="s">
        <v>476</v>
      </c>
      <c r="D314" s="110" t="s">
        <v>27</v>
      </c>
      <c r="E314" s="110" t="s">
        <v>27</v>
      </c>
      <c r="F314" s="110" t="s">
        <v>27</v>
      </c>
      <c r="G314" s="110" t="s">
        <v>27</v>
      </c>
      <c r="H314" s="111"/>
      <c r="I314" s="55"/>
      <c r="J314" s="15"/>
      <c r="K314" s="15"/>
      <c r="N314" s="56"/>
    </row>
    <row r="315" spans="1:14" s="43" customFormat="1" ht="36.75" hidden="1" customHeight="1" outlineLevel="1" x14ac:dyDescent="0.25">
      <c r="A315" s="57" t="s">
        <v>495</v>
      </c>
      <c r="B315" s="68" t="s">
        <v>496</v>
      </c>
      <c r="C315" s="59" t="s">
        <v>476</v>
      </c>
      <c r="D315" s="110" t="s">
        <v>27</v>
      </c>
      <c r="E315" s="110" t="s">
        <v>27</v>
      </c>
      <c r="F315" s="110" t="s">
        <v>27</v>
      </c>
      <c r="G315" s="110" t="s">
        <v>27</v>
      </c>
      <c r="H315" s="111"/>
      <c r="I315" s="55"/>
      <c r="J315" s="15"/>
      <c r="K315" s="15"/>
      <c r="N315" s="56"/>
    </row>
    <row r="316" spans="1:14" s="43" customFormat="1" ht="19.5" hidden="1" customHeight="1" outlineLevel="1" x14ac:dyDescent="0.25">
      <c r="A316" s="57" t="s">
        <v>497</v>
      </c>
      <c r="B316" s="112" t="s">
        <v>49</v>
      </c>
      <c r="C316" s="59" t="s">
        <v>476</v>
      </c>
      <c r="D316" s="113" t="s">
        <v>27</v>
      </c>
      <c r="E316" s="113" t="s">
        <v>27</v>
      </c>
      <c r="F316" s="113" t="s">
        <v>27</v>
      </c>
      <c r="G316" s="113" t="s">
        <v>27</v>
      </c>
      <c r="H316" s="114"/>
      <c r="I316" s="55"/>
      <c r="J316" s="15"/>
      <c r="K316" s="15"/>
      <c r="N316" s="56"/>
    </row>
    <row r="317" spans="1:14" s="43" customFormat="1" ht="19.5" hidden="1" customHeight="1" outlineLevel="1" thickBot="1" x14ac:dyDescent="0.3">
      <c r="A317" s="83" t="s">
        <v>498</v>
      </c>
      <c r="B317" s="115" t="s">
        <v>51</v>
      </c>
      <c r="C317" s="85" t="s">
        <v>476</v>
      </c>
      <c r="D317" s="116" t="s">
        <v>27</v>
      </c>
      <c r="E317" s="116" t="s">
        <v>27</v>
      </c>
      <c r="F317" s="116" t="s">
        <v>27</v>
      </c>
      <c r="G317" s="116" t="s">
        <v>27</v>
      </c>
      <c r="H317" s="117"/>
      <c r="I317" s="55"/>
      <c r="J317" s="15"/>
      <c r="K317" s="15"/>
      <c r="N317" s="56"/>
    </row>
    <row r="318" spans="1:14" s="43" customFormat="1" ht="15.6" hidden="1" customHeight="1" collapsed="1" thickBot="1" x14ac:dyDescent="0.3">
      <c r="A318" s="118" t="s">
        <v>499</v>
      </c>
      <c r="B318" s="119"/>
      <c r="C318" s="119"/>
      <c r="D318" s="119"/>
      <c r="E318" s="119"/>
      <c r="F318" s="119"/>
      <c r="G318" s="119"/>
      <c r="H318" s="46"/>
      <c r="I318" s="55"/>
      <c r="J318" s="15"/>
      <c r="K318" s="15"/>
      <c r="N318" s="56"/>
    </row>
    <row r="319" spans="1:14" ht="31.5" hidden="1" customHeight="1" outlineLevel="1" x14ac:dyDescent="0.25">
      <c r="A319" s="48" t="s">
        <v>500</v>
      </c>
      <c r="B319" s="49" t="s">
        <v>501</v>
      </c>
      <c r="C319" s="50" t="s">
        <v>27</v>
      </c>
      <c r="D319" s="120" t="s">
        <v>502</v>
      </c>
      <c r="E319" s="120" t="s">
        <v>502</v>
      </c>
      <c r="F319" s="120" t="s">
        <v>502</v>
      </c>
      <c r="G319" s="120" t="s">
        <v>502</v>
      </c>
      <c r="H319" s="121"/>
      <c r="I319" s="55"/>
      <c r="J319" s="15"/>
      <c r="K319" s="15"/>
      <c r="L319" s="43"/>
      <c r="M319" s="43"/>
      <c r="N319" s="56"/>
    </row>
    <row r="320" spans="1:14" ht="15.75" hidden="1" customHeight="1" outlineLevel="1" x14ac:dyDescent="0.25">
      <c r="A320" s="57" t="s">
        <v>503</v>
      </c>
      <c r="B320" s="69" t="s">
        <v>504</v>
      </c>
      <c r="C320" s="59" t="s">
        <v>505</v>
      </c>
      <c r="D320" s="120" t="s">
        <v>27</v>
      </c>
      <c r="E320" s="120" t="s">
        <v>27</v>
      </c>
      <c r="F320" s="120" t="s">
        <v>27</v>
      </c>
      <c r="G320" s="120" t="s">
        <v>27</v>
      </c>
      <c r="H320" s="121"/>
      <c r="I320" s="55"/>
      <c r="J320" s="15"/>
      <c r="K320" s="15"/>
      <c r="L320" s="43"/>
      <c r="M320" s="43"/>
      <c r="N320" s="56"/>
    </row>
    <row r="321" spans="1:14" ht="15.75" hidden="1" customHeight="1" outlineLevel="1" x14ac:dyDescent="0.25">
      <c r="A321" s="57" t="s">
        <v>506</v>
      </c>
      <c r="B321" s="69" t="s">
        <v>507</v>
      </c>
      <c r="C321" s="59" t="s">
        <v>508</v>
      </c>
      <c r="D321" s="120" t="s">
        <v>27</v>
      </c>
      <c r="E321" s="120" t="s">
        <v>27</v>
      </c>
      <c r="F321" s="120" t="s">
        <v>27</v>
      </c>
      <c r="G321" s="120" t="s">
        <v>27</v>
      </c>
      <c r="H321" s="121"/>
      <c r="I321" s="55"/>
      <c r="J321" s="15"/>
      <c r="K321" s="15"/>
      <c r="L321" s="43"/>
      <c r="M321" s="43"/>
      <c r="N321" s="56"/>
    </row>
    <row r="322" spans="1:14" ht="15.75" hidden="1" customHeight="1" outlineLevel="1" x14ac:dyDescent="0.25">
      <c r="A322" s="57" t="s">
        <v>509</v>
      </c>
      <c r="B322" s="69" t="s">
        <v>510</v>
      </c>
      <c r="C322" s="59" t="s">
        <v>505</v>
      </c>
      <c r="D322" s="120" t="s">
        <v>27</v>
      </c>
      <c r="E322" s="120" t="s">
        <v>27</v>
      </c>
      <c r="F322" s="120" t="s">
        <v>27</v>
      </c>
      <c r="G322" s="120" t="s">
        <v>27</v>
      </c>
      <c r="H322" s="121"/>
      <c r="I322" s="55"/>
      <c r="J322" s="15"/>
      <c r="K322" s="15"/>
      <c r="L322" s="43"/>
      <c r="M322" s="43"/>
      <c r="N322" s="56"/>
    </row>
    <row r="323" spans="1:14" ht="15.75" hidden="1" customHeight="1" outlineLevel="1" x14ac:dyDescent="0.25">
      <c r="A323" s="57" t="s">
        <v>511</v>
      </c>
      <c r="B323" s="69" t="s">
        <v>512</v>
      </c>
      <c r="C323" s="59" t="s">
        <v>508</v>
      </c>
      <c r="D323" s="120" t="s">
        <v>27</v>
      </c>
      <c r="E323" s="120" t="s">
        <v>27</v>
      </c>
      <c r="F323" s="120" t="s">
        <v>27</v>
      </c>
      <c r="G323" s="120" t="s">
        <v>27</v>
      </c>
      <c r="H323" s="121"/>
      <c r="I323" s="55"/>
      <c r="J323" s="15"/>
      <c r="K323" s="15"/>
      <c r="L323" s="43"/>
      <c r="M323" s="43"/>
      <c r="N323" s="56"/>
    </row>
    <row r="324" spans="1:14" ht="15.75" hidden="1" customHeight="1" outlineLevel="1" x14ac:dyDescent="0.25">
      <c r="A324" s="57" t="s">
        <v>513</v>
      </c>
      <c r="B324" s="69" t="s">
        <v>514</v>
      </c>
      <c r="C324" s="59" t="s">
        <v>515</v>
      </c>
      <c r="D324" s="120" t="s">
        <v>27</v>
      </c>
      <c r="E324" s="120" t="s">
        <v>27</v>
      </c>
      <c r="F324" s="120" t="s">
        <v>27</v>
      </c>
      <c r="G324" s="120" t="s">
        <v>27</v>
      </c>
      <c r="H324" s="121"/>
      <c r="I324" s="55"/>
      <c r="J324" s="15"/>
      <c r="K324" s="15"/>
      <c r="L324" s="43"/>
      <c r="M324" s="43"/>
      <c r="N324" s="56"/>
    </row>
    <row r="325" spans="1:14" ht="15.75" hidden="1" customHeight="1" outlineLevel="1" x14ac:dyDescent="0.25">
      <c r="A325" s="57" t="s">
        <v>516</v>
      </c>
      <c r="B325" s="69" t="s">
        <v>517</v>
      </c>
      <c r="C325" s="59" t="s">
        <v>27</v>
      </c>
      <c r="D325" s="120" t="s">
        <v>502</v>
      </c>
      <c r="E325" s="120" t="s">
        <v>502</v>
      </c>
      <c r="F325" s="120" t="s">
        <v>502</v>
      </c>
      <c r="G325" s="120" t="s">
        <v>502</v>
      </c>
      <c r="H325" s="121"/>
      <c r="I325" s="55"/>
      <c r="J325" s="15"/>
      <c r="K325" s="15"/>
      <c r="L325" s="43"/>
      <c r="M325" s="43"/>
      <c r="N325" s="56"/>
    </row>
    <row r="326" spans="1:14" ht="15.75" hidden="1" customHeight="1" outlineLevel="1" x14ac:dyDescent="0.25">
      <c r="A326" s="57" t="s">
        <v>518</v>
      </c>
      <c r="B326" s="68" t="s">
        <v>519</v>
      </c>
      <c r="C326" s="59" t="s">
        <v>515</v>
      </c>
      <c r="D326" s="120" t="s">
        <v>27</v>
      </c>
      <c r="E326" s="120" t="s">
        <v>27</v>
      </c>
      <c r="F326" s="120" t="s">
        <v>27</v>
      </c>
      <c r="G326" s="120" t="s">
        <v>27</v>
      </c>
      <c r="H326" s="121"/>
      <c r="I326" s="55"/>
      <c r="J326" s="15"/>
      <c r="K326" s="15"/>
      <c r="L326" s="43"/>
      <c r="M326" s="43"/>
      <c r="N326" s="56"/>
    </row>
    <row r="327" spans="1:14" ht="15.75" hidden="1" customHeight="1" outlineLevel="1" x14ac:dyDescent="0.25">
      <c r="A327" s="57" t="s">
        <v>520</v>
      </c>
      <c r="B327" s="68" t="s">
        <v>521</v>
      </c>
      <c r="C327" s="59" t="s">
        <v>522</v>
      </c>
      <c r="D327" s="120" t="s">
        <v>27</v>
      </c>
      <c r="E327" s="120" t="s">
        <v>27</v>
      </c>
      <c r="F327" s="120" t="s">
        <v>27</v>
      </c>
      <c r="G327" s="120" t="s">
        <v>27</v>
      </c>
      <c r="H327" s="121"/>
      <c r="I327" s="55"/>
      <c r="J327" s="15"/>
      <c r="K327" s="15"/>
      <c r="L327" s="43"/>
      <c r="M327" s="43"/>
      <c r="N327" s="56"/>
    </row>
    <row r="328" spans="1:14" ht="15.75" hidden="1" customHeight="1" outlineLevel="1" x14ac:dyDescent="0.25">
      <c r="A328" s="57" t="s">
        <v>523</v>
      </c>
      <c r="B328" s="69" t="s">
        <v>524</v>
      </c>
      <c r="C328" s="59" t="s">
        <v>27</v>
      </c>
      <c r="D328" s="120" t="s">
        <v>502</v>
      </c>
      <c r="E328" s="120" t="s">
        <v>502</v>
      </c>
      <c r="F328" s="120" t="s">
        <v>502</v>
      </c>
      <c r="G328" s="120" t="s">
        <v>502</v>
      </c>
      <c r="H328" s="121"/>
      <c r="I328" s="55"/>
      <c r="J328" s="15"/>
      <c r="K328" s="15"/>
      <c r="L328" s="43"/>
      <c r="M328" s="43"/>
      <c r="N328" s="56"/>
    </row>
    <row r="329" spans="1:14" ht="15.75" hidden="1" customHeight="1" outlineLevel="1" x14ac:dyDescent="0.25">
      <c r="A329" s="57" t="s">
        <v>525</v>
      </c>
      <c r="B329" s="68" t="s">
        <v>519</v>
      </c>
      <c r="C329" s="59" t="s">
        <v>515</v>
      </c>
      <c r="D329" s="120" t="s">
        <v>27</v>
      </c>
      <c r="E329" s="120" t="s">
        <v>27</v>
      </c>
      <c r="F329" s="120" t="s">
        <v>27</v>
      </c>
      <c r="G329" s="120" t="s">
        <v>27</v>
      </c>
      <c r="H329" s="121"/>
      <c r="I329" s="55"/>
      <c r="J329" s="15"/>
      <c r="K329" s="15"/>
      <c r="L329" s="43"/>
      <c r="M329" s="43"/>
      <c r="N329" s="56"/>
    </row>
    <row r="330" spans="1:14" ht="15.75" hidden="1" customHeight="1" outlineLevel="1" x14ac:dyDescent="0.25">
      <c r="A330" s="57" t="s">
        <v>526</v>
      </c>
      <c r="B330" s="68" t="s">
        <v>527</v>
      </c>
      <c r="C330" s="59" t="s">
        <v>505</v>
      </c>
      <c r="D330" s="120" t="s">
        <v>27</v>
      </c>
      <c r="E330" s="120" t="s">
        <v>27</v>
      </c>
      <c r="F330" s="120" t="s">
        <v>27</v>
      </c>
      <c r="G330" s="120" t="s">
        <v>27</v>
      </c>
      <c r="H330" s="121"/>
      <c r="I330" s="55"/>
      <c r="J330" s="15"/>
      <c r="K330" s="15"/>
      <c r="L330" s="43"/>
      <c r="M330" s="43"/>
      <c r="N330" s="56"/>
    </row>
    <row r="331" spans="1:14" ht="15.75" hidden="1" customHeight="1" outlineLevel="1" x14ac:dyDescent="0.25">
      <c r="A331" s="57" t="s">
        <v>528</v>
      </c>
      <c r="B331" s="68" t="s">
        <v>521</v>
      </c>
      <c r="C331" s="59" t="s">
        <v>522</v>
      </c>
      <c r="D331" s="120" t="s">
        <v>27</v>
      </c>
      <c r="E331" s="120" t="s">
        <v>27</v>
      </c>
      <c r="F331" s="120" t="s">
        <v>27</v>
      </c>
      <c r="G331" s="120" t="s">
        <v>27</v>
      </c>
      <c r="H331" s="121"/>
      <c r="I331" s="55"/>
      <c r="J331" s="15"/>
      <c r="K331" s="15"/>
      <c r="L331" s="43"/>
      <c r="M331" s="43"/>
      <c r="N331" s="56"/>
    </row>
    <row r="332" spans="1:14" ht="15.75" hidden="1" customHeight="1" outlineLevel="1" x14ac:dyDescent="0.25">
      <c r="A332" s="57" t="s">
        <v>529</v>
      </c>
      <c r="B332" s="69" t="s">
        <v>530</v>
      </c>
      <c r="C332" s="59" t="s">
        <v>27</v>
      </c>
      <c r="D332" s="120" t="s">
        <v>502</v>
      </c>
      <c r="E332" s="120" t="s">
        <v>502</v>
      </c>
      <c r="F332" s="120" t="s">
        <v>502</v>
      </c>
      <c r="G332" s="120" t="s">
        <v>502</v>
      </c>
      <c r="H332" s="121"/>
      <c r="I332" s="55"/>
      <c r="J332" s="15"/>
      <c r="K332" s="15"/>
      <c r="L332" s="43"/>
      <c r="M332" s="43"/>
      <c r="N332" s="56"/>
    </row>
    <row r="333" spans="1:14" ht="15.75" hidden="1" customHeight="1" outlineLevel="1" x14ac:dyDescent="0.25">
      <c r="A333" s="57" t="s">
        <v>531</v>
      </c>
      <c r="B333" s="68" t="s">
        <v>519</v>
      </c>
      <c r="C333" s="59" t="s">
        <v>515</v>
      </c>
      <c r="D333" s="120" t="s">
        <v>27</v>
      </c>
      <c r="E333" s="120" t="s">
        <v>27</v>
      </c>
      <c r="F333" s="120" t="s">
        <v>27</v>
      </c>
      <c r="G333" s="120" t="s">
        <v>27</v>
      </c>
      <c r="H333" s="121"/>
      <c r="I333" s="55"/>
      <c r="J333" s="15"/>
      <c r="K333" s="15"/>
      <c r="L333" s="43"/>
      <c r="M333" s="43"/>
      <c r="N333" s="56"/>
    </row>
    <row r="334" spans="1:14" ht="15.75" hidden="1" customHeight="1" outlineLevel="1" x14ac:dyDescent="0.25">
      <c r="A334" s="57" t="s">
        <v>532</v>
      </c>
      <c r="B334" s="68" t="s">
        <v>521</v>
      </c>
      <c r="C334" s="59" t="s">
        <v>522</v>
      </c>
      <c r="D334" s="120" t="s">
        <v>27</v>
      </c>
      <c r="E334" s="120" t="s">
        <v>27</v>
      </c>
      <c r="F334" s="120" t="s">
        <v>27</v>
      </c>
      <c r="G334" s="120" t="s">
        <v>27</v>
      </c>
      <c r="H334" s="121"/>
      <c r="I334" s="55"/>
      <c r="J334" s="15"/>
      <c r="K334" s="15"/>
      <c r="L334" s="43"/>
      <c r="M334" s="43"/>
      <c r="N334" s="56"/>
    </row>
    <row r="335" spans="1:14" ht="15.75" hidden="1" customHeight="1" outlineLevel="1" x14ac:dyDescent="0.25">
      <c r="A335" s="57" t="s">
        <v>533</v>
      </c>
      <c r="B335" s="69" t="s">
        <v>534</v>
      </c>
      <c r="C335" s="59" t="s">
        <v>27</v>
      </c>
      <c r="D335" s="120" t="s">
        <v>502</v>
      </c>
      <c r="E335" s="120" t="s">
        <v>502</v>
      </c>
      <c r="F335" s="120" t="s">
        <v>502</v>
      </c>
      <c r="G335" s="120" t="s">
        <v>502</v>
      </c>
      <c r="H335" s="121"/>
      <c r="I335" s="55"/>
      <c r="J335" s="15"/>
      <c r="K335" s="15"/>
      <c r="L335" s="43"/>
      <c r="M335" s="43"/>
      <c r="N335" s="56"/>
    </row>
    <row r="336" spans="1:14" ht="15.75" hidden="1" customHeight="1" outlineLevel="1" x14ac:dyDescent="0.25">
      <c r="A336" s="57" t="s">
        <v>535</v>
      </c>
      <c r="B336" s="68" t="s">
        <v>519</v>
      </c>
      <c r="C336" s="59" t="s">
        <v>515</v>
      </c>
      <c r="D336" s="120" t="s">
        <v>27</v>
      </c>
      <c r="E336" s="120" t="s">
        <v>27</v>
      </c>
      <c r="F336" s="120" t="s">
        <v>27</v>
      </c>
      <c r="G336" s="120" t="s">
        <v>27</v>
      </c>
      <c r="H336" s="121"/>
      <c r="I336" s="55"/>
      <c r="J336" s="15"/>
      <c r="K336" s="15"/>
      <c r="L336" s="43"/>
      <c r="M336" s="43"/>
      <c r="N336" s="56"/>
    </row>
    <row r="337" spans="1:14" ht="15.75" hidden="1" customHeight="1" outlineLevel="1" x14ac:dyDescent="0.25">
      <c r="A337" s="57" t="s">
        <v>536</v>
      </c>
      <c r="B337" s="68" t="s">
        <v>527</v>
      </c>
      <c r="C337" s="59" t="s">
        <v>505</v>
      </c>
      <c r="D337" s="120" t="s">
        <v>27</v>
      </c>
      <c r="E337" s="120" t="s">
        <v>27</v>
      </c>
      <c r="F337" s="120" t="s">
        <v>27</v>
      </c>
      <c r="G337" s="120" t="s">
        <v>27</v>
      </c>
      <c r="H337" s="121"/>
      <c r="I337" s="55"/>
      <c r="J337" s="15"/>
      <c r="K337" s="15"/>
      <c r="L337" s="43"/>
      <c r="M337" s="43"/>
      <c r="N337" s="56"/>
    </row>
    <row r="338" spans="1:14" ht="15.75" hidden="1" customHeight="1" outlineLevel="1" x14ac:dyDescent="0.25">
      <c r="A338" s="57" t="s">
        <v>537</v>
      </c>
      <c r="B338" s="68" t="s">
        <v>521</v>
      </c>
      <c r="C338" s="59" t="s">
        <v>522</v>
      </c>
      <c r="D338" s="120" t="s">
        <v>27</v>
      </c>
      <c r="E338" s="120" t="s">
        <v>27</v>
      </c>
      <c r="F338" s="120" t="s">
        <v>27</v>
      </c>
      <c r="G338" s="120" t="s">
        <v>27</v>
      </c>
      <c r="H338" s="121"/>
      <c r="I338" s="55"/>
      <c r="J338" s="15"/>
      <c r="K338" s="15"/>
      <c r="L338" s="43"/>
      <c r="M338" s="43"/>
      <c r="N338" s="56"/>
    </row>
    <row r="339" spans="1:14" ht="15.75" hidden="1" collapsed="1" x14ac:dyDescent="0.25">
      <c r="A339" s="90" t="s">
        <v>538</v>
      </c>
      <c r="B339" s="67" t="s">
        <v>539</v>
      </c>
      <c r="C339" s="91" t="s">
        <v>27</v>
      </c>
      <c r="D339" s="92" t="s">
        <v>502</v>
      </c>
      <c r="E339" s="92" t="s">
        <v>502</v>
      </c>
      <c r="F339" s="92" t="s">
        <v>502</v>
      </c>
      <c r="G339" s="92" t="s">
        <v>502</v>
      </c>
      <c r="H339" s="104"/>
      <c r="I339" s="55"/>
      <c r="J339" s="15"/>
      <c r="K339" s="15"/>
      <c r="L339" s="43"/>
      <c r="M339" s="43"/>
      <c r="N339" s="56"/>
    </row>
    <row r="340" spans="1:14" ht="31.5" hidden="1" x14ac:dyDescent="0.25">
      <c r="A340" s="57" t="s">
        <v>540</v>
      </c>
      <c r="B340" s="69" t="s">
        <v>541</v>
      </c>
      <c r="C340" s="59" t="s">
        <v>515</v>
      </c>
      <c r="D340" s="61">
        <v>2455.1404105443908</v>
      </c>
      <c r="E340" s="61">
        <v>590.58573193999996</v>
      </c>
      <c r="F340" s="61">
        <f t="shared" ref="F340:F367" si="11">E340-D340</f>
        <v>-1864.5546786043908</v>
      </c>
      <c r="G340" s="62">
        <f t="shared" ref="G340:G367" si="12">IFERROR(F340/D340,0)</f>
        <v>-0.75944930505663166</v>
      </c>
      <c r="H340" s="63"/>
      <c r="I340" s="55"/>
      <c r="J340" s="15"/>
      <c r="K340" s="15"/>
      <c r="L340" s="43"/>
      <c r="M340" s="43"/>
      <c r="N340" s="56"/>
    </row>
    <row r="341" spans="1:14" ht="31.5" hidden="1" x14ac:dyDescent="0.25">
      <c r="A341" s="57" t="s">
        <v>542</v>
      </c>
      <c r="B341" s="68" t="s">
        <v>543</v>
      </c>
      <c r="C341" s="59" t="s">
        <v>515</v>
      </c>
      <c r="D341" s="61">
        <v>0</v>
      </c>
      <c r="E341" s="61">
        <f>E342+E343</f>
        <v>0</v>
      </c>
      <c r="F341" s="61">
        <f t="shared" si="11"/>
        <v>0</v>
      </c>
      <c r="G341" s="62">
        <f t="shared" si="12"/>
        <v>0</v>
      </c>
      <c r="H341" s="63"/>
      <c r="I341" s="55"/>
      <c r="J341" s="15"/>
      <c r="K341" s="15"/>
      <c r="L341" s="43"/>
      <c r="M341" s="43"/>
      <c r="N341" s="56"/>
    </row>
    <row r="342" spans="1:14" ht="15.75" hidden="1" x14ac:dyDescent="0.25">
      <c r="A342" s="57" t="s">
        <v>544</v>
      </c>
      <c r="B342" s="112" t="s">
        <v>545</v>
      </c>
      <c r="C342" s="59" t="s">
        <v>515</v>
      </c>
      <c r="D342" s="61">
        <v>0</v>
      </c>
      <c r="E342" s="61">
        <v>0</v>
      </c>
      <c r="F342" s="61">
        <f t="shared" si="11"/>
        <v>0</v>
      </c>
      <c r="G342" s="62">
        <f t="shared" si="12"/>
        <v>0</v>
      </c>
      <c r="H342" s="63"/>
      <c r="I342" s="55"/>
      <c r="J342" s="15"/>
      <c r="K342" s="15"/>
      <c r="L342" s="43"/>
      <c r="M342" s="43"/>
      <c r="N342" s="56"/>
    </row>
    <row r="343" spans="1:14" ht="15.75" hidden="1" x14ac:dyDescent="0.25">
      <c r="A343" s="57" t="s">
        <v>546</v>
      </c>
      <c r="B343" s="112" t="s">
        <v>547</v>
      </c>
      <c r="C343" s="59" t="s">
        <v>515</v>
      </c>
      <c r="D343" s="61">
        <v>0</v>
      </c>
      <c r="E343" s="61">
        <v>0</v>
      </c>
      <c r="F343" s="61">
        <f t="shared" si="11"/>
        <v>0</v>
      </c>
      <c r="G343" s="62">
        <f t="shared" si="12"/>
        <v>0</v>
      </c>
      <c r="H343" s="63"/>
      <c r="I343" s="55"/>
      <c r="J343" s="15"/>
      <c r="K343" s="15"/>
      <c r="L343" s="43"/>
      <c r="M343" s="43"/>
      <c r="N343" s="56"/>
    </row>
    <row r="344" spans="1:14" ht="15.75" hidden="1" x14ac:dyDescent="0.25">
      <c r="A344" s="57" t="s">
        <v>548</v>
      </c>
      <c r="B344" s="69" t="s">
        <v>549</v>
      </c>
      <c r="C344" s="59" t="s">
        <v>515</v>
      </c>
      <c r="D344" s="61">
        <v>938.1328801379841</v>
      </c>
      <c r="E344" s="61">
        <v>401.37097706000009</v>
      </c>
      <c r="F344" s="61">
        <f t="shared" si="11"/>
        <v>-536.76190307798402</v>
      </c>
      <c r="G344" s="62">
        <f t="shared" si="12"/>
        <v>-0.57215978081808094</v>
      </c>
      <c r="H344" s="63"/>
      <c r="I344" s="55"/>
      <c r="J344" s="15"/>
      <c r="K344" s="15"/>
      <c r="L344" s="43"/>
      <c r="M344" s="43"/>
      <c r="N344" s="56"/>
    </row>
    <row r="345" spans="1:14" ht="15.75" hidden="1" x14ac:dyDescent="0.25">
      <c r="A345" s="57" t="s">
        <v>550</v>
      </c>
      <c r="B345" s="69" t="s">
        <v>551</v>
      </c>
      <c r="C345" s="59" t="s">
        <v>505</v>
      </c>
      <c r="D345" s="61">
        <v>180.81200000000001</v>
      </c>
      <c r="E345" s="61">
        <v>146.96199999999999</v>
      </c>
      <c r="F345" s="61">
        <f t="shared" si="11"/>
        <v>-33.850000000000023</v>
      </c>
      <c r="G345" s="62">
        <f t="shared" si="12"/>
        <v>-0.18721102581687069</v>
      </c>
      <c r="H345" s="63"/>
      <c r="I345" s="55"/>
      <c r="J345" s="15"/>
      <c r="K345" s="15"/>
      <c r="L345" s="43"/>
      <c r="M345" s="43"/>
      <c r="N345" s="56"/>
    </row>
    <row r="346" spans="1:14" ht="31.5" hidden="1" x14ac:dyDescent="0.25">
      <c r="A346" s="57" t="s">
        <v>552</v>
      </c>
      <c r="B346" s="68" t="s">
        <v>553</v>
      </c>
      <c r="C346" s="59" t="s">
        <v>505</v>
      </c>
      <c r="D346" s="61">
        <v>0</v>
      </c>
      <c r="E346" s="61">
        <v>0</v>
      </c>
      <c r="F346" s="61">
        <f t="shared" si="11"/>
        <v>0</v>
      </c>
      <c r="G346" s="62">
        <f t="shared" si="12"/>
        <v>0</v>
      </c>
      <c r="H346" s="63"/>
      <c r="I346" s="55"/>
      <c r="J346" s="15"/>
      <c r="K346" s="15"/>
      <c r="L346" s="43"/>
      <c r="M346" s="43"/>
      <c r="N346" s="56"/>
    </row>
    <row r="347" spans="1:14" ht="15.75" hidden="1" x14ac:dyDescent="0.25">
      <c r="A347" s="57" t="s">
        <v>554</v>
      </c>
      <c r="B347" s="112" t="s">
        <v>545</v>
      </c>
      <c r="C347" s="59" t="s">
        <v>505</v>
      </c>
      <c r="D347" s="61">
        <v>0</v>
      </c>
      <c r="E347" s="61">
        <v>0</v>
      </c>
      <c r="F347" s="61">
        <f t="shared" si="11"/>
        <v>0</v>
      </c>
      <c r="G347" s="62">
        <f t="shared" si="12"/>
        <v>0</v>
      </c>
      <c r="H347" s="63"/>
      <c r="I347" s="55"/>
      <c r="J347" s="15"/>
      <c r="K347" s="15"/>
      <c r="L347" s="43"/>
      <c r="M347" s="43"/>
      <c r="N347" s="56"/>
    </row>
    <row r="348" spans="1:14" ht="15.75" hidden="1" x14ac:dyDescent="0.25">
      <c r="A348" s="57" t="s">
        <v>555</v>
      </c>
      <c r="B348" s="112" t="s">
        <v>547</v>
      </c>
      <c r="C348" s="59" t="s">
        <v>505</v>
      </c>
      <c r="D348" s="61">
        <v>0</v>
      </c>
      <c r="E348" s="61">
        <v>0</v>
      </c>
      <c r="F348" s="61">
        <f t="shared" si="11"/>
        <v>0</v>
      </c>
      <c r="G348" s="62">
        <f t="shared" si="12"/>
        <v>0</v>
      </c>
      <c r="H348" s="63"/>
      <c r="I348" s="55"/>
      <c r="J348" s="15"/>
      <c r="K348" s="15"/>
      <c r="L348" s="43"/>
      <c r="M348" s="43"/>
      <c r="N348" s="56"/>
    </row>
    <row r="349" spans="1:14" ht="15.75" hidden="1" x14ac:dyDescent="0.25">
      <c r="A349" s="57" t="s">
        <v>556</v>
      </c>
      <c r="B349" s="69" t="s">
        <v>557</v>
      </c>
      <c r="C349" s="59" t="s">
        <v>558</v>
      </c>
      <c r="D349" s="61">
        <v>83724.420016671924</v>
      </c>
      <c r="E349" s="61">
        <v>0</v>
      </c>
      <c r="F349" s="61">
        <f t="shared" si="11"/>
        <v>-83724.420016671924</v>
      </c>
      <c r="G349" s="62">
        <f t="shared" si="12"/>
        <v>-1</v>
      </c>
      <c r="H349" s="63"/>
      <c r="I349" s="55"/>
      <c r="J349" s="15"/>
      <c r="K349" s="15"/>
      <c r="L349" s="43"/>
      <c r="M349" s="43"/>
      <c r="N349" s="56"/>
    </row>
    <row r="350" spans="1:14" ht="31.5" hidden="1" x14ac:dyDescent="0.25">
      <c r="A350" s="57" t="s">
        <v>559</v>
      </c>
      <c r="B350" s="69" t="s">
        <v>560</v>
      </c>
      <c r="C350" s="59" t="s">
        <v>24</v>
      </c>
      <c r="D350" s="61">
        <f>D29-D63-D64-D57</f>
        <v>2435.5841987799904</v>
      </c>
      <c r="E350" s="61">
        <f>E29-E63-E64-E57</f>
        <v>578.54279846602662</v>
      </c>
      <c r="F350" s="61">
        <f t="shared" si="11"/>
        <v>-1857.0414003139638</v>
      </c>
      <c r="G350" s="62">
        <f t="shared" si="12"/>
        <v>-0.76246241096660716</v>
      </c>
      <c r="H350" s="63"/>
      <c r="I350" s="55"/>
      <c r="J350" s="15"/>
      <c r="K350" s="15"/>
      <c r="L350" s="43"/>
      <c r="M350" s="43"/>
      <c r="N350" s="56"/>
    </row>
    <row r="351" spans="1:14" ht="15.75" hidden="1" customHeight="1" x14ac:dyDescent="0.25">
      <c r="A351" s="57" t="s">
        <v>561</v>
      </c>
      <c r="B351" s="96" t="s">
        <v>562</v>
      </c>
      <c r="C351" s="59" t="s">
        <v>27</v>
      </c>
      <c r="D351" s="61" t="s">
        <v>502</v>
      </c>
      <c r="E351" s="61" t="s">
        <v>502</v>
      </c>
      <c r="F351" s="61" t="s">
        <v>27</v>
      </c>
      <c r="G351" s="62" t="s">
        <v>27</v>
      </c>
      <c r="H351" s="63"/>
      <c r="I351" s="55"/>
      <c r="J351" s="15"/>
      <c r="K351" s="15"/>
      <c r="L351" s="43"/>
      <c r="M351" s="43"/>
      <c r="N351" s="56"/>
    </row>
    <row r="352" spans="1:14" ht="15.75" hidden="1" customHeight="1" x14ac:dyDescent="0.25">
      <c r="A352" s="57" t="s">
        <v>563</v>
      </c>
      <c r="B352" s="69" t="s">
        <v>564</v>
      </c>
      <c r="C352" s="59" t="s">
        <v>515</v>
      </c>
      <c r="D352" s="61">
        <v>3096.43620456384</v>
      </c>
      <c r="E352" s="61">
        <v>736.39323899999988</v>
      </c>
      <c r="F352" s="61">
        <f t="shared" si="11"/>
        <v>-2360.04296556384</v>
      </c>
      <c r="G352" s="62">
        <f t="shared" si="12"/>
        <v>-0.76218039373308277</v>
      </c>
      <c r="H352" s="63"/>
      <c r="I352" s="55"/>
      <c r="J352" s="15"/>
      <c r="K352" s="15"/>
      <c r="L352" s="43"/>
      <c r="M352" s="43"/>
      <c r="N352" s="56"/>
    </row>
    <row r="353" spans="1:15" ht="15.75" hidden="1" customHeight="1" x14ac:dyDescent="0.25">
      <c r="A353" s="57" t="s">
        <v>565</v>
      </c>
      <c r="B353" s="69" t="s">
        <v>566</v>
      </c>
      <c r="C353" s="59" t="s">
        <v>508</v>
      </c>
      <c r="D353" s="61" t="s">
        <v>27</v>
      </c>
      <c r="E353" s="61" t="s">
        <v>27</v>
      </c>
      <c r="F353" s="61" t="s">
        <v>27</v>
      </c>
      <c r="G353" s="62" t="s">
        <v>27</v>
      </c>
      <c r="H353" s="63"/>
      <c r="I353" s="55"/>
      <c r="J353" s="15"/>
      <c r="K353" s="15"/>
      <c r="L353" s="43"/>
      <c r="M353" s="43"/>
      <c r="N353" s="56"/>
      <c r="O353" s="4"/>
    </row>
    <row r="354" spans="1:15" ht="47.25" hidden="1" customHeight="1" x14ac:dyDescent="0.25">
      <c r="A354" s="57" t="s">
        <v>567</v>
      </c>
      <c r="B354" s="69" t="s">
        <v>568</v>
      </c>
      <c r="C354" s="59" t="s">
        <v>24</v>
      </c>
      <c r="D354" s="61">
        <f>D29+D32-D57-D58</f>
        <v>3609.0368550308995</v>
      </c>
      <c r="E354" s="61">
        <f>E29+E32-E57-E58</f>
        <v>1325.227459125</v>
      </c>
      <c r="F354" s="61">
        <f t="shared" si="11"/>
        <v>-2283.8093959058997</v>
      </c>
      <c r="G354" s="62">
        <f t="shared" si="12"/>
        <v>-0.63280301300396291</v>
      </c>
      <c r="H354" s="63"/>
      <c r="I354" s="55"/>
      <c r="J354" s="15"/>
      <c r="K354" s="15"/>
      <c r="L354" s="43"/>
      <c r="M354" s="43"/>
      <c r="N354" s="56"/>
      <c r="O354" s="4"/>
    </row>
    <row r="355" spans="1:15" ht="31.5" hidden="1" customHeight="1" outlineLevel="1" x14ac:dyDescent="0.25">
      <c r="A355" s="57" t="s">
        <v>569</v>
      </c>
      <c r="B355" s="69" t="s">
        <v>570</v>
      </c>
      <c r="C355" s="59" t="s">
        <v>24</v>
      </c>
      <c r="D355" s="61" t="s">
        <v>27</v>
      </c>
      <c r="E355" s="95" t="s">
        <v>27</v>
      </c>
      <c r="F355" s="61" t="s">
        <v>27</v>
      </c>
      <c r="G355" s="62" t="s">
        <v>27</v>
      </c>
      <c r="H355" s="63"/>
      <c r="I355" s="55"/>
      <c r="J355" s="15"/>
      <c r="K355" s="15"/>
      <c r="L355" s="43"/>
      <c r="M355" s="43"/>
      <c r="N355" s="56"/>
      <c r="O355" s="4"/>
    </row>
    <row r="356" spans="1:15" ht="15.75" hidden="1" customHeight="1" outlineLevel="1" x14ac:dyDescent="0.25">
      <c r="A356" s="57" t="s">
        <v>571</v>
      </c>
      <c r="B356" s="96" t="s">
        <v>572</v>
      </c>
      <c r="C356" s="122" t="s">
        <v>27</v>
      </c>
      <c r="D356" s="61" t="s">
        <v>502</v>
      </c>
      <c r="E356" s="95" t="s">
        <v>502</v>
      </c>
      <c r="F356" s="61" t="s">
        <v>27</v>
      </c>
      <c r="G356" s="62" t="s">
        <v>27</v>
      </c>
      <c r="H356" s="63"/>
      <c r="I356" s="55"/>
      <c r="J356" s="15"/>
      <c r="K356" s="15"/>
      <c r="L356" s="43"/>
      <c r="M356" s="43"/>
      <c r="N356" s="56"/>
      <c r="O356" s="4"/>
    </row>
    <row r="357" spans="1:15" ht="18" hidden="1" customHeight="1" outlineLevel="1" x14ac:dyDescent="0.25">
      <c r="A357" s="57" t="s">
        <v>573</v>
      </c>
      <c r="B357" s="69" t="s">
        <v>574</v>
      </c>
      <c r="C357" s="59" t="s">
        <v>505</v>
      </c>
      <c r="D357" s="61" t="s">
        <v>27</v>
      </c>
      <c r="E357" s="95" t="s">
        <v>27</v>
      </c>
      <c r="F357" s="61" t="s">
        <v>27</v>
      </c>
      <c r="G357" s="62" t="s">
        <v>27</v>
      </c>
      <c r="H357" s="63"/>
      <c r="I357" s="55"/>
      <c r="J357" s="15"/>
      <c r="K357" s="15"/>
      <c r="L357" s="43"/>
      <c r="M357" s="43"/>
      <c r="N357" s="56"/>
      <c r="O357" s="4"/>
    </row>
    <row r="358" spans="1:15" ht="47.25" hidden="1" customHeight="1" outlineLevel="1" x14ac:dyDescent="0.25">
      <c r="A358" s="57" t="s">
        <v>575</v>
      </c>
      <c r="B358" s="68" t="s">
        <v>576</v>
      </c>
      <c r="C358" s="59" t="s">
        <v>505</v>
      </c>
      <c r="D358" s="61" t="s">
        <v>27</v>
      </c>
      <c r="E358" s="95" t="s">
        <v>27</v>
      </c>
      <c r="F358" s="61" t="s">
        <v>27</v>
      </c>
      <c r="G358" s="62" t="s">
        <v>27</v>
      </c>
      <c r="H358" s="63"/>
      <c r="I358" s="55"/>
      <c r="J358" s="15"/>
      <c r="K358" s="15"/>
      <c r="L358" s="43"/>
      <c r="M358" s="43"/>
      <c r="N358" s="56"/>
      <c r="O358" s="4"/>
    </row>
    <row r="359" spans="1:15" ht="47.25" hidden="1" customHeight="1" outlineLevel="1" x14ac:dyDescent="0.25">
      <c r="A359" s="57" t="s">
        <v>577</v>
      </c>
      <c r="B359" s="68" t="s">
        <v>578</v>
      </c>
      <c r="C359" s="59" t="s">
        <v>505</v>
      </c>
      <c r="D359" s="61" t="s">
        <v>27</v>
      </c>
      <c r="E359" s="95" t="s">
        <v>27</v>
      </c>
      <c r="F359" s="61" t="s">
        <v>27</v>
      </c>
      <c r="G359" s="62" t="s">
        <v>27</v>
      </c>
      <c r="H359" s="63"/>
      <c r="I359" s="55"/>
      <c r="J359" s="15"/>
      <c r="K359" s="15"/>
      <c r="L359" s="43"/>
      <c r="M359" s="43"/>
      <c r="N359" s="56"/>
      <c r="O359" s="4"/>
    </row>
    <row r="360" spans="1:15" ht="31.5" hidden="1" customHeight="1" outlineLevel="1" x14ac:dyDescent="0.25">
      <c r="A360" s="57" t="s">
        <v>579</v>
      </c>
      <c r="B360" s="68" t="s">
        <v>580</v>
      </c>
      <c r="C360" s="59" t="s">
        <v>505</v>
      </c>
      <c r="D360" s="61" t="s">
        <v>27</v>
      </c>
      <c r="E360" s="95" t="s">
        <v>27</v>
      </c>
      <c r="F360" s="61" t="s">
        <v>27</v>
      </c>
      <c r="G360" s="62" t="s">
        <v>27</v>
      </c>
      <c r="H360" s="63"/>
      <c r="I360" s="55"/>
      <c r="J360" s="15"/>
      <c r="K360" s="15"/>
      <c r="L360" s="43"/>
      <c r="M360" s="43"/>
      <c r="N360" s="56"/>
      <c r="O360" s="4"/>
    </row>
    <row r="361" spans="1:15" ht="15.75" hidden="1" customHeight="1" outlineLevel="1" x14ac:dyDescent="0.25">
      <c r="A361" s="57" t="s">
        <v>581</v>
      </c>
      <c r="B361" s="69" t="s">
        <v>582</v>
      </c>
      <c r="C361" s="59" t="s">
        <v>515</v>
      </c>
      <c r="D361" s="61" t="s">
        <v>27</v>
      </c>
      <c r="E361" s="95" t="s">
        <v>27</v>
      </c>
      <c r="F361" s="61" t="s">
        <v>27</v>
      </c>
      <c r="G361" s="62" t="s">
        <v>27</v>
      </c>
      <c r="H361" s="63"/>
      <c r="I361" s="55"/>
      <c r="J361" s="15"/>
      <c r="K361" s="15"/>
      <c r="L361" s="43"/>
      <c r="M361" s="43"/>
      <c r="N361" s="56"/>
      <c r="O361" s="4"/>
    </row>
    <row r="362" spans="1:15" ht="31.5" hidden="1" customHeight="1" outlineLevel="1" x14ac:dyDescent="0.25">
      <c r="A362" s="57" t="s">
        <v>583</v>
      </c>
      <c r="B362" s="68" t="s">
        <v>584</v>
      </c>
      <c r="C362" s="59" t="s">
        <v>515</v>
      </c>
      <c r="D362" s="61" t="s">
        <v>27</v>
      </c>
      <c r="E362" s="95" t="s">
        <v>27</v>
      </c>
      <c r="F362" s="61" t="s">
        <v>27</v>
      </c>
      <c r="G362" s="62" t="s">
        <v>27</v>
      </c>
      <c r="H362" s="63"/>
      <c r="I362" s="55"/>
      <c r="J362" s="15"/>
      <c r="K362" s="15"/>
      <c r="L362" s="43"/>
      <c r="M362" s="43"/>
      <c r="N362" s="56"/>
      <c r="O362" s="4"/>
    </row>
    <row r="363" spans="1:15" ht="15.75" hidden="1" customHeight="1" outlineLevel="1" x14ac:dyDescent="0.25">
      <c r="A363" s="57" t="s">
        <v>585</v>
      </c>
      <c r="B363" s="68" t="s">
        <v>586</v>
      </c>
      <c r="C363" s="59" t="s">
        <v>515</v>
      </c>
      <c r="D363" s="61" t="s">
        <v>27</v>
      </c>
      <c r="E363" s="95" t="s">
        <v>27</v>
      </c>
      <c r="F363" s="61" t="s">
        <v>27</v>
      </c>
      <c r="G363" s="62" t="s">
        <v>27</v>
      </c>
      <c r="H363" s="63"/>
      <c r="I363" s="55"/>
      <c r="J363" s="15"/>
      <c r="K363" s="15"/>
      <c r="L363" s="43"/>
      <c r="M363" s="43"/>
      <c r="N363" s="56"/>
      <c r="O363" s="4"/>
    </row>
    <row r="364" spans="1:15" ht="31.5" hidden="1" customHeight="1" outlineLevel="1" x14ac:dyDescent="0.25">
      <c r="A364" s="57" t="s">
        <v>587</v>
      </c>
      <c r="B364" s="69" t="s">
        <v>588</v>
      </c>
      <c r="C364" s="59" t="s">
        <v>24</v>
      </c>
      <c r="D364" s="61" t="s">
        <v>27</v>
      </c>
      <c r="E364" s="95" t="s">
        <v>27</v>
      </c>
      <c r="F364" s="61" t="s">
        <v>27</v>
      </c>
      <c r="G364" s="62" t="s">
        <v>27</v>
      </c>
      <c r="H364" s="63"/>
      <c r="I364" s="55"/>
      <c r="J364" s="15"/>
      <c r="K364" s="15"/>
      <c r="L364" s="43"/>
      <c r="M364" s="43"/>
      <c r="N364" s="56"/>
      <c r="O364" s="4"/>
    </row>
    <row r="365" spans="1:15" ht="15.75" hidden="1" customHeight="1" outlineLevel="1" x14ac:dyDescent="0.25">
      <c r="A365" s="57" t="s">
        <v>589</v>
      </c>
      <c r="B365" s="68" t="s">
        <v>590</v>
      </c>
      <c r="C365" s="59" t="s">
        <v>24</v>
      </c>
      <c r="D365" s="77" t="s">
        <v>27</v>
      </c>
      <c r="E365" s="123" t="s">
        <v>27</v>
      </c>
      <c r="F365" s="77" t="s">
        <v>27</v>
      </c>
      <c r="G365" s="78" t="s">
        <v>27</v>
      </c>
      <c r="H365" s="79"/>
      <c r="I365" s="55"/>
      <c r="J365" s="15"/>
      <c r="K365" s="15"/>
      <c r="L365" s="43"/>
      <c r="M365" s="43"/>
      <c r="N365" s="56"/>
      <c r="O365" s="4"/>
    </row>
    <row r="366" spans="1:15" ht="15.75" hidden="1" customHeight="1" outlineLevel="1" x14ac:dyDescent="0.25">
      <c r="A366" s="57" t="s">
        <v>591</v>
      </c>
      <c r="B366" s="68" t="s">
        <v>51</v>
      </c>
      <c r="C366" s="59" t="s">
        <v>24</v>
      </c>
      <c r="D366" s="77" t="s">
        <v>27</v>
      </c>
      <c r="E366" s="123" t="s">
        <v>27</v>
      </c>
      <c r="F366" s="77" t="s">
        <v>27</v>
      </c>
      <c r="G366" s="78" t="s">
        <v>27</v>
      </c>
      <c r="H366" s="79"/>
      <c r="I366" s="55"/>
      <c r="J366" s="15"/>
      <c r="K366" s="15"/>
      <c r="L366" s="43"/>
      <c r="M366" s="43"/>
      <c r="N366" s="56"/>
      <c r="O366" s="4"/>
    </row>
    <row r="367" spans="1:15" ht="16.5" hidden="1" collapsed="1" thickBot="1" x14ac:dyDescent="0.3">
      <c r="A367" s="83" t="s">
        <v>592</v>
      </c>
      <c r="B367" s="124" t="s">
        <v>593</v>
      </c>
      <c r="C367" s="85" t="s">
        <v>594</v>
      </c>
      <c r="D367" s="125">
        <v>2428.37</v>
      </c>
      <c r="E367" s="126">
        <v>2347.0833333333335</v>
      </c>
      <c r="F367" s="127">
        <f t="shared" si="11"/>
        <v>-81.286666666666406</v>
      </c>
      <c r="G367" s="128">
        <f t="shared" si="12"/>
        <v>-3.3473756744922069E-2</v>
      </c>
      <c r="H367" s="129"/>
      <c r="I367" s="55"/>
      <c r="J367" s="15"/>
      <c r="K367" s="15"/>
      <c r="L367" s="43"/>
      <c r="M367" s="43"/>
      <c r="N367" s="56"/>
      <c r="O367" s="17"/>
    </row>
    <row r="368" spans="1:15" ht="15.75" customHeight="1" x14ac:dyDescent="0.25">
      <c r="A368" s="130" t="s">
        <v>595</v>
      </c>
      <c r="B368" s="131"/>
      <c r="C368" s="131"/>
      <c r="D368" s="131"/>
      <c r="E368" s="131"/>
      <c r="F368" s="131"/>
      <c r="G368" s="131"/>
      <c r="H368" s="21"/>
      <c r="I368" s="55"/>
      <c r="J368" s="15"/>
      <c r="K368" s="15"/>
      <c r="L368" s="43"/>
      <c r="M368" s="43"/>
      <c r="N368" s="56"/>
      <c r="O368" s="4"/>
    </row>
    <row r="369" spans="1:14" ht="10.5" customHeight="1" thickBot="1" x14ac:dyDescent="0.3">
      <c r="A369" s="130"/>
      <c r="B369" s="131"/>
      <c r="C369" s="131"/>
      <c r="D369" s="131"/>
      <c r="E369" s="131"/>
      <c r="F369" s="131"/>
      <c r="G369" s="131"/>
      <c r="H369" s="21"/>
      <c r="I369" s="55"/>
      <c r="J369" s="15"/>
      <c r="K369" s="15"/>
      <c r="L369" s="43"/>
      <c r="M369" s="43"/>
      <c r="N369" s="56"/>
    </row>
    <row r="370" spans="1:14" ht="33" customHeight="1" x14ac:dyDescent="0.25">
      <c r="A370" s="132" t="s">
        <v>8</v>
      </c>
      <c r="B370" s="133" t="s">
        <v>9</v>
      </c>
      <c r="C370" s="134" t="s">
        <v>10</v>
      </c>
      <c r="D370" s="26" t="str">
        <f>D19</f>
        <v xml:space="preserve"> 2024 г. </v>
      </c>
      <c r="E370" s="27"/>
      <c r="F370" s="28" t="s">
        <v>12</v>
      </c>
      <c r="G370" s="27"/>
      <c r="H370" s="135"/>
      <c r="I370" s="55"/>
      <c r="J370" s="15"/>
      <c r="K370" s="15"/>
      <c r="L370" s="43"/>
      <c r="M370" s="43"/>
      <c r="N370" s="56"/>
    </row>
    <row r="371" spans="1:14" ht="20.25" customHeight="1" x14ac:dyDescent="0.25">
      <c r="A371" s="136"/>
      <c r="B371" s="137"/>
      <c r="C371" s="138"/>
      <c r="D371" s="34" t="s">
        <v>14</v>
      </c>
      <c r="E371" s="35" t="str">
        <f>E20</f>
        <v>1 пг. Факт</v>
      </c>
      <c r="F371" s="35" t="s">
        <v>16</v>
      </c>
      <c r="G371" s="34" t="s">
        <v>17</v>
      </c>
      <c r="H371" s="139"/>
      <c r="I371" s="55"/>
      <c r="J371" s="15"/>
      <c r="K371" s="15"/>
      <c r="L371" s="43"/>
      <c r="M371" s="43"/>
      <c r="N371" s="56"/>
    </row>
    <row r="372" spans="1:14" ht="16.5" thickBot="1" x14ac:dyDescent="0.3">
      <c r="A372" s="140">
        <v>1</v>
      </c>
      <c r="B372" s="141">
        <v>2</v>
      </c>
      <c r="C372" s="40">
        <v>3</v>
      </c>
      <c r="D372" s="142">
        <v>4</v>
      </c>
      <c r="E372" s="142">
        <v>5</v>
      </c>
      <c r="F372" s="142">
        <v>6</v>
      </c>
      <c r="G372" s="142">
        <v>7</v>
      </c>
      <c r="H372" s="143"/>
      <c r="I372" s="55"/>
      <c r="J372" s="15"/>
      <c r="K372" s="15"/>
      <c r="L372" s="43"/>
      <c r="M372" s="43"/>
      <c r="N372" s="56"/>
    </row>
    <row r="373" spans="1:14" ht="30.75" customHeight="1" x14ac:dyDescent="0.25">
      <c r="A373" s="144" t="s">
        <v>596</v>
      </c>
      <c r="B373" s="145"/>
      <c r="C373" s="91" t="s">
        <v>24</v>
      </c>
      <c r="D373" s="146">
        <v>4140.6820760571245</v>
      </c>
      <c r="E373" s="146">
        <f>E374+E431</f>
        <v>2126.6136012999996</v>
      </c>
      <c r="F373" s="146">
        <f>E373-D373</f>
        <v>-2014.0684747571249</v>
      </c>
      <c r="G373" s="147">
        <f>IFERROR(F373/D373,0)</f>
        <v>-0.48640983242910024</v>
      </c>
      <c r="H373" s="148"/>
      <c r="I373" s="55"/>
      <c r="J373" s="15"/>
      <c r="K373" s="15"/>
      <c r="L373" s="43"/>
      <c r="M373" s="43"/>
      <c r="N373" s="56"/>
    </row>
    <row r="374" spans="1:14" ht="15.75" x14ac:dyDescent="0.25">
      <c r="A374" s="57" t="s">
        <v>22</v>
      </c>
      <c r="B374" s="149" t="s">
        <v>597</v>
      </c>
      <c r="C374" s="59" t="s">
        <v>24</v>
      </c>
      <c r="D374" s="150">
        <v>4140.6820760571245</v>
      </c>
      <c r="E374" s="150">
        <f>E375+E399+E427+E428</f>
        <v>2126.6136012999996</v>
      </c>
      <c r="F374" s="150">
        <f>E374-D374</f>
        <v>-2014.0684747571249</v>
      </c>
      <c r="G374" s="151">
        <f>IFERROR(F374/D374,0)</f>
        <v>-0.48640983242910024</v>
      </c>
      <c r="H374" s="152"/>
      <c r="I374" s="55"/>
      <c r="J374" s="15"/>
      <c r="K374" s="15"/>
      <c r="L374" s="43"/>
      <c r="M374" s="43"/>
      <c r="N374" s="56"/>
    </row>
    <row r="375" spans="1:14" ht="15.75" x14ac:dyDescent="0.25">
      <c r="A375" s="57" t="s">
        <v>25</v>
      </c>
      <c r="B375" s="69" t="s">
        <v>598</v>
      </c>
      <c r="C375" s="59" t="s">
        <v>24</v>
      </c>
      <c r="D375" s="150">
        <v>54.776381991738184</v>
      </c>
      <c r="E375" s="150">
        <f>E376+E398</f>
        <v>1297.0254340299998</v>
      </c>
      <c r="F375" s="150">
        <f>E375-D375</f>
        <v>1242.2490520382617</v>
      </c>
      <c r="G375" s="151">
        <f>IFERROR(F375/D375,0)</f>
        <v>22.678552450317504</v>
      </c>
      <c r="H375" s="152"/>
      <c r="I375" s="55"/>
      <c r="J375" s="15"/>
      <c r="K375" s="15"/>
      <c r="L375" s="43"/>
      <c r="M375" s="43"/>
      <c r="N375" s="56"/>
    </row>
    <row r="376" spans="1:14" ht="31.5" x14ac:dyDescent="0.25">
      <c r="A376" s="57" t="s">
        <v>28</v>
      </c>
      <c r="B376" s="68" t="s">
        <v>599</v>
      </c>
      <c r="C376" s="59" t="s">
        <v>24</v>
      </c>
      <c r="D376" s="150">
        <v>54.776381991738184</v>
      </c>
      <c r="E376" s="150">
        <f>E382+E384+E389</f>
        <v>1297.0254340299998</v>
      </c>
      <c r="F376" s="150">
        <f>E376-D376</f>
        <v>1242.2490520382617</v>
      </c>
      <c r="G376" s="151">
        <f>IFERROR(F376/D376,0)</f>
        <v>22.678552450317504</v>
      </c>
      <c r="H376" s="152"/>
      <c r="I376" s="55"/>
      <c r="J376" s="15"/>
      <c r="K376" s="15"/>
      <c r="L376" s="43"/>
      <c r="M376" s="43"/>
      <c r="N376" s="56"/>
    </row>
    <row r="377" spans="1:14" ht="18.75" hidden="1" customHeight="1" outlineLevel="1" x14ac:dyDescent="0.25">
      <c r="A377" s="57" t="s">
        <v>600</v>
      </c>
      <c r="B377" s="70" t="s">
        <v>601</v>
      </c>
      <c r="C377" s="59" t="s">
        <v>24</v>
      </c>
      <c r="D377" s="150" t="s">
        <v>27</v>
      </c>
      <c r="E377" s="150" t="s">
        <v>27</v>
      </c>
      <c r="F377" s="150" t="s">
        <v>27</v>
      </c>
      <c r="G377" s="151" t="s">
        <v>27</v>
      </c>
      <c r="H377" s="152"/>
      <c r="I377" s="55"/>
      <c r="J377" s="15"/>
      <c r="K377" s="15"/>
      <c r="L377" s="43"/>
      <c r="M377" s="43"/>
      <c r="N377" s="56"/>
    </row>
    <row r="378" spans="1:14" ht="31.5" hidden="1" customHeight="1" outlineLevel="1" x14ac:dyDescent="0.25">
      <c r="A378" s="57" t="s">
        <v>602</v>
      </c>
      <c r="B378" s="71" t="s">
        <v>29</v>
      </c>
      <c r="C378" s="59" t="s">
        <v>24</v>
      </c>
      <c r="D378" s="150" t="s">
        <v>27</v>
      </c>
      <c r="E378" s="150" t="s">
        <v>27</v>
      </c>
      <c r="F378" s="150" t="s">
        <v>27</v>
      </c>
      <c r="G378" s="151" t="s">
        <v>27</v>
      </c>
      <c r="H378" s="152"/>
      <c r="I378" s="55"/>
      <c r="J378" s="15"/>
      <c r="K378" s="15"/>
      <c r="L378" s="43"/>
      <c r="M378" s="43"/>
      <c r="N378" s="56"/>
    </row>
    <row r="379" spans="1:14" ht="31.5" hidden="1" customHeight="1" outlineLevel="1" x14ac:dyDescent="0.25">
      <c r="A379" s="57" t="s">
        <v>603</v>
      </c>
      <c r="B379" s="71" t="s">
        <v>31</v>
      </c>
      <c r="C379" s="59" t="s">
        <v>24</v>
      </c>
      <c r="D379" s="150" t="s">
        <v>27</v>
      </c>
      <c r="E379" s="150" t="s">
        <v>27</v>
      </c>
      <c r="F379" s="150" t="s">
        <v>27</v>
      </c>
      <c r="G379" s="151" t="s">
        <v>27</v>
      </c>
      <c r="H379" s="152"/>
      <c r="I379" s="55"/>
      <c r="J379" s="15"/>
      <c r="K379" s="15"/>
      <c r="L379" s="43"/>
      <c r="M379" s="43"/>
      <c r="N379" s="56"/>
    </row>
    <row r="380" spans="1:14" ht="31.5" hidden="1" customHeight="1" outlineLevel="1" x14ac:dyDescent="0.25">
      <c r="A380" s="57" t="s">
        <v>604</v>
      </c>
      <c r="B380" s="71" t="s">
        <v>33</v>
      </c>
      <c r="C380" s="59" t="s">
        <v>24</v>
      </c>
      <c r="D380" s="150" t="s">
        <v>27</v>
      </c>
      <c r="E380" s="150" t="s">
        <v>27</v>
      </c>
      <c r="F380" s="150" t="s">
        <v>27</v>
      </c>
      <c r="G380" s="151" t="s">
        <v>27</v>
      </c>
      <c r="H380" s="152"/>
      <c r="I380" s="55"/>
      <c r="J380" s="15"/>
      <c r="K380" s="15"/>
      <c r="L380" s="43"/>
      <c r="M380" s="43"/>
      <c r="N380" s="56"/>
    </row>
    <row r="381" spans="1:14" ht="18.75" hidden="1" customHeight="1" outlineLevel="1" x14ac:dyDescent="0.25">
      <c r="A381" s="57" t="s">
        <v>605</v>
      </c>
      <c r="B381" s="70" t="s">
        <v>606</v>
      </c>
      <c r="C381" s="59" t="s">
        <v>24</v>
      </c>
      <c r="D381" s="150" t="s">
        <v>27</v>
      </c>
      <c r="E381" s="150" t="s">
        <v>27</v>
      </c>
      <c r="F381" s="150" t="s">
        <v>27</v>
      </c>
      <c r="G381" s="151" t="s">
        <v>27</v>
      </c>
      <c r="H381" s="152"/>
      <c r="I381" s="55"/>
      <c r="J381" s="15"/>
      <c r="K381" s="15"/>
      <c r="L381" s="43"/>
      <c r="M381" s="43"/>
      <c r="N381" s="56"/>
    </row>
    <row r="382" spans="1:14" ht="15.75" collapsed="1" x14ac:dyDescent="0.25">
      <c r="A382" s="57" t="s">
        <v>607</v>
      </c>
      <c r="B382" s="70" t="s">
        <v>608</v>
      </c>
      <c r="C382" s="59" t="s">
        <v>24</v>
      </c>
      <c r="D382" s="150">
        <v>0</v>
      </c>
      <c r="E382" s="150">
        <v>0</v>
      </c>
      <c r="F382" s="150">
        <f>E382-D382</f>
        <v>0</v>
      </c>
      <c r="G382" s="151">
        <f>IFERROR(F382/D382,0)</f>
        <v>0</v>
      </c>
      <c r="H382" s="152"/>
      <c r="I382" s="55"/>
      <c r="J382" s="15"/>
      <c r="K382" s="15"/>
      <c r="L382" s="43"/>
      <c r="M382" s="43"/>
      <c r="N382" s="56"/>
    </row>
    <row r="383" spans="1:14" ht="18.75" hidden="1" customHeight="1" outlineLevel="1" x14ac:dyDescent="0.25">
      <c r="A383" s="57" t="s">
        <v>609</v>
      </c>
      <c r="B383" s="70" t="s">
        <v>610</v>
      </c>
      <c r="C383" s="59" t="s">
        <v>24</v>
      </c>
      <c r="D383" s="150" t="s">
        <v>27</v>
      </c>
      <c r="E383" s="150" t="s">
        <v>27</v>
      </c>
      <c r="F383" s="150" t="s">
        <v>27</v>
      </c>
      <c r="G383" s="151" t="s">
        <v>27</v>
      </c>
      <c r="H383" s="152"/>
      <c r="I383" s="55"/>
      <c r="J383" s="15"/>
      <c r="K383" s="15"/>
      <c r="L383" s="43"/>
      <c r="M383" s="43"/>
      <c r="N383" s="56"/>
    </row>
    <row r="384" spans="1:14" ht="15.75" collapsed="1" x14ac:dyDescent="0.25">
      <c r="A384" s="57" t="s">
        <v>611</v>
      </c>
      <c r="B384" s="70" t="s">
        <v>612</v>
      </c>
      <c r="C384" s="59" t="s">
        <v>24</v>
      </c>
      <c r="D384" s="150">
        <v>15.3794506</v>
      </c>
      <c r="E384" s="150">
        <f>E385+E387</f>
        <v>1297.0254340299998</v>
      </c>
      <c r="F384" s="150">
        <f t="shared" ref="F384:F389" si="13">E384-D384</f>
        <v>1281.6459834299999</v>
      </c>
      <c r="G384" s="151">
        <f t="shared" ref="G384:G389" si="14">IFERROR(F384/D384,0)</f>
        <v>83.334965387515197</v>
      </c>
      <c r="H384" s="152"/>
      <c r="I384" s="55"/>
      <c r="J384" s="15"/>
      <c r="K384" s="15"/>
      <c r="L384" s="43"/>
      <c r="M384" s="43"/>
      <c r="N384" s="56"/>
    </row>
    <row r="385" spans="1:14" ht="31.5" x14ac:dyDescent="0.25">
      <c r="A385" s="57" t="s">
        <v>613</v>
      </c>
      <c r="B385" s="71" t="s">
        <v>614</v>
      </c>
      <c r="C385" s="59" t="s">
        <v>24</v>
      </c>
      <c r="D385" s="150">
        <v>0</v>
      </c>
      <c r="E385" s="150">
        <v>0</v>
      </c>
      <c r="F385" s="150">
        <f t="shared" si="13"/>
        <v>0</v>
      </c>
      <c r="G385" s="151">
        <f t="shared" si="14"/>
        <v>0</v>
      </c>
      <c r="H385" s="152"/>
      <c r="I385" s="55"/>
      <c r="J385" s="15"/>
      <c r="K385" s="15"/>
      <c r="L385" s="43"/>
      <c r="M385" s="43"/>
      <c r="N385" s="56"/>
    </row>
    <row r="386" spans="1:14" ht="15.75" x14ac:dyDescent="0.25">
      <c r="A386" s="57" t="s">
        <v>615</v>
      </c>
      <c r="B386" s="71" t="s">
        <v>616</v>
      </c>
      <c r="C386" s="59" t="s">
        <v>24</v>
      </c>
      <c r="D386" s="150">
        <v>0</v>
      </c>
      <c r="E386" s="150">
        <v>0</v>
      </c>
      <c r="F386" s="150">
        <f t="shared" si="13"/>
        <v>0</v>
      </c>
      <c r="G386" s="151">
        <f t="shared" si="14"/>
        <v>0</v>
      </c>
      <c r="H386" s="152"/>
      <c r="I386" s="55"/>
      <c r="J386" s="15"/>
      <c r="K386" s="15"/>
      <c r="L386" s="43"/>
      <c r="M386" s="43"/>
      <c r="N386" s="56"/>
    </row>
    <row r="387" spans="1:14" ht="15.75" x14ac:dyDescent="0.25">
      <c r="A387" s="57" t="s">
        <v>617</v>
      </c>
      <c r="B387" s="71" t="s">
        <v>618</v>
      </c>
      <c r="C387" s="59" t="s">
        <v>24</v>
      </c>
      <c r="D387" s="150">
        <v>15.3794506</v>
      </c>
      <c r="E387" s="150">
        <f>E388</f>
        <v>1297.0254340299998</v>
      </c>
      <c r="F387" s="150">
        <f t="shared" si="13"/>
        <v>1281.6459834299999</v>
      </c>
      <c r="G387" s="151">
        <f t="shared" si="14"/>
        <v>83.334965387515197</v>
      </c>
      <c r="H387" s="152"/>
      <c r="I387" s="55"/>
      <c r="J387" s="15"/>
      <c r="K387" s="15"/>
      <c r="L387" s="43"/>
      <c r="M387" s="43"/>
      <c r="N387" s="56"/>
    </row>
    <row r="388" spans="1:14" ht="15.75" x14ac:dyDescent="0.25">
      <c r="A388" s="57" t="s">
        <v>619</v>
      </c>
      <c r="B388" s="71" t="s">
        <v>616</v>
      </c>
      <c r="C388" s="59" t="s">
        <v>24</v>
      </c>
      <c r="D388" s="150">
        <v>15.3794506</v>
      </c>
      <c r="E388" s="150">
        <v>1297.0254340299998</v>
      </c>
      <c r="F388" s="150">
        <f t="shared" si="13"/>
        <v>1281.6459834299999</v>
      </c>
      <c r="G388" s="151">
        <f t="shared" si="14"/>
        <v>83.334965387515197</v>
      </c>
      <c r="H388" s="152"/>
      <c r="I388" s="55"/>
      <c r="J388" s="15"/>
      <c r="K388" s="15"/>
      <c r="L388" s="43"/>
      <c r="M388" s="43"/>
      <c r="N388" s="56"/>
    </row>
    <row r="389" spans="1:14" ht="15.75" x14ac:dyDescent="0.25">
      <c r="A389" s="57" t="s">
        <v>620</v>
      </c>
      <c r="B389" s="70" t="s">
        <v>621</v>
      </c>
      <c r="C389" s="59" t="s">
        <v>24</v>
      </c>
      <c r="D389" s="150">
        <v>39.396931391738185</v>
      </c>
      <c r="E389" s="150">
        <v>0</v>
      </c>
      <c r="F389" s="150">
        <f t="shared" si="13"/>
        <v>-39.396931391738185</v>
      </c>
      <c r="G389" s="151">
        <f t="shared" si="14"/>
        <v>-1</v>
      </c>
      <c r="H389" s="152"/>
      <c r="I389" s="55"/>
      <c r="J389" s="15"/>
      <c r="K389" s="15"/>
      <c r="L389" s="43"/>
      <c r="M389" s="43"/>
      <c r="N389" s="56"/>
    </row>
    <row r="390" spans="1:14" ht="18.75" hidden="1" customHeight="1" outlineLevel="1" x14ac:dyDescent="0.25">
      <c r="A390" s="57" t="s">
        <v>622</v>
      </c>
      <c r="B390" s="70" t="s">
        <v>429</v>
      </c>
      <c r="C390" s="59" t="s">
        <v>24</v>
      </c>
      <c r="D390" s="150" t="s">
        <v>27</v>
      </c>
      <c r="E390" s="150" t="s">
        <v>27</v>
      </c>
      <c r="F390" s="150" t="s">
        <v>27</v>
      </c>
      <c r="G390" s="151" t="s">
        <v>27</v>
      </c>
      <c r="H390" s="152"/>
      <c r="I390" s="55"/>
      <c r="J390" s="15"/>
      <c r="K390" s="15"/>
      <c r="L390" s="43"/>
      <c r="M390" s="43"/>
      <c r="N390" s="56"/>
    </row>
    <row r="391" spans="1:14" ht="31.5" hidden="1" customHeight="1" outlineLevel="1" x14ac:dyDescent="0.25">
      <c r="A391" s="57" t="s">
        <v>623</v>
      </c>
      <c r="B391" s="70" t="s">
        <v>624</v>
      </c>
      <c r="C391" s="59" t="s">
        <v>24</v>
      </c>
      <c r="D391" s="150" t="s">
        <v>27</v>
      </c>
      <c r="E391" s="150" t="s">
        <v>27</v>
      </c>
      <c r="F391" s="150" t="s">
        <v>27</v>
      </c>
      <c r="G391" s="151" t="s">
        <v>27</v>
      </c>
      <c r="H391" s="152"/>
      <c r="I391" s="55"/>
      <c r="J391" s="15"/>
      <c r="K391" s="15"/>
      <c r="L391" s="43"/>
      <c r="M391" s="43"/>
      <c r="N391" s="56"/>
    </row>
    <row r="392" spans="1:14" ht="18" hidden="1" customHeight="1" outlineLevel="1" x14ac:dyDescent="0.25">
      <c r="A392" s="57" t="s">
        <v>625</v>
      </c>
      <c r="B392" s="71" t="s">
        <v>49</v>
      </c>
      <c r="C392" s="59" t="s">
        <v>24</v>
      </c>
      <c r="D392" s="150" t="s">
        <v>27</v>
      </c>
      <c r="E392" s="150" t="s">
        <v>27</v>
      </c>
      <c r="F392" s="150" t="s">
        <v>27</v>
      </c>
      <c r="G392" s="151" t="s">
        <v>27</v>
      </c>
      <c r="H392" s="152"/>
      <c r="I392" s="55"/>
      <c r="J392" s="15"/>
      <c r="K392" s="15"/>
      <c r="L392" s="43"/>
      <c r="M392" s="43"/>
      <c r="N392" s="56"/>
    </row>
    <row r="393" spans="1:14" ht="18" hidden="1" customHeight="1" outlineLevel="1" x14ac:dyDescent="0.25">
      <c r="A393" s="57" t="s">
        <v>626</v>
      </c>
      <c r="B393" s="153" t="s">
        <v>51</v>
      </c>
      <c r="C393" s="59" t="s">
        <v>24</v>
      </c>
      <c r="D393" s="150" t="s">
        <v>27</v>
      </c>
      <c r="E393" s="150" t="s">
        <v>27</v>
      </c>
      <c r="F393" s="150" t="s">
        <v>27</v>
      </c>
      <c r="G393" s="151" t="s">
        <v>27</v>
      </c>
      <c r="H393" s="152"/>
      <c r="I393" s="55"/>
      <c r="J393" s="15"/>
      <c r="K393" s="15"/>
      <c r="L393" s="43"/>
      <c r="M393" s="43"/>
      <c r="N393" s="56"/>
    </row>
    <row r="394" spans="1:14" ht="31.5" hidden="1" customHeight="1" outlineLevel="1" x14ac:dyDescent="0.25">
      <c r="A394" s="57" t="s">
        <v>30</v>
      </c>
      <c r="B394" s="68" t="s">
        <v>627</v>
      </c>
      <c r="C394" s="59" t="s">
        <v>24</v>
      </c>
      <c r="D394" s="150" t="s">
        <v>27</v>
      </c>
      <c r="E394" s="150" t="s">
        <v>27</v>
      </c>
      <c r="F394" s="150" t="s">
        <v>27</v>
      </c>
      <c r="G394" s="151" t="s">
        <v>27</v>
      </c>
      <c r="H394" s="152"/>
      <c r="I394" s="55"/>
      <c r="J394" s="15"/>
      <c r="K394" s="15"/>
      <c r="L394" s="43"/>
      <c r="M394" s="43"/>
      <c r="N394" s="56"/>
    </row>
    <row r="395" spans="1:14" ht="31.5" hidden="1" customHeight="1" outlineLevel="1" x14ac:dyDescent="0.25">
      <c r="A395" s="57" t="s">
        <v>628</v>
      </c>
      <c r="B395" s="70" t="s">
        <v>29</v>
      </c>
      <c r="C395" s="59" t="s">
        <v>24</v>
      </c>
      <c r="D395" s="150" t="s">
        <v>27</v>
      </c>
      <c r="E395" s="150" t="s">
        <v>27</v>
      </c>
      <c r="F395" s="150" t="s">
        <v>27</v>
      </c>
      <c r="G395" s="151" t="s">
        <v>27</v>
      </c>
      <c r="H395" s="152"/>
      <c r="I395" s="55"/>
      <c r="J395" s="15"/>
      <c r="K395" s="15"/>
      <c r="L395" s="43"/>
      <c r="M395" s="43"/>
      <c r="N395" s="56"/>
    </row>
    <row r="396" spans="1:14" ht="31.5" hidden="1" customHeight="1" outlineLevel="1" x14ac:dyDescent="0.25">
      <c r="A396" s="57" t="s">
        <v>629</v>
      </c>
      <c r="B396" s="70" t="s">
        <v>31</v>
      </c>
      <c r="C396" s="59" t="s">
        <v>24</v>
      </c>
      <c r="D396" s="150" t="s">
        <v>27</v>
      </c>
      <c r="E396" s="150" t="s">
        <v>27</v>
      </c>
      <c r="F396" s="150" t="s">
        <v>27</v>
      </c>
      <c r="G396" s="151" t="s">
        <v>27</v>
      </c>
      <c r="H396" s="152"/>
      <c r="I396" s="55"/>
      <c r="J396" s="15"/>
      <c r="K396" s="15"/>
      <c r="L396" s="43"/>
      <c r="M396" s="43"/>
      <c r="N396" s="56"/>
    </row>
    <row r="397" spans="1:14" ht="31.5" hidden="1" customHeight="1" outlineLevel="1" x14ac:dyDescent="0.25">
      <c r="A397" s="57" t="s">
        <v>630</v>
      </c>
      <c r="B397" s="70" t="s">
        <v>33</v>
      </c>
      <c r="C397" s="59" t="s">
        <v>24</v>
      </c>
      <c r="D397" s="150" t="s">
        <v>27</v>
      </c>
      <c r="E397" s="150" t="s">
        <v>27</v>
      </c>
      <c r="F397" s="150" t="s">
        <v>27</v>
      </c>
      <c r="G397" s="151" t="s">
        <v>27</v>
      </c>
      <c r="H397" s="152"/>
      <c r="I397" s="55"/>
      <c r="J397" s="15"/>
      <c r="K397" s="15"/>
      <c r="L397" s="43"/>
      <c r="M397" s="43"/>
      <c r="N397" s="56"/>
    </row>
    <row r="398" spans="1:14" ht="15.75" collapsed="1" x14ac:dyDescent="0.25">
      <c r="A398" s="57" t="s">
        <v>32</v>
      </c>
      <c r="B398" s="68" t="s">
        <v>631</v>
      </c>
      <c r="C398" s="59" t="s">
        <v>24</v>
      </c>
      <c r="D398" s="150">
        <v>0</v>
      </c>
      <c r="E398" s="150">
        <f>E376-E382-E384-E389</f>
        <v>0</v>
      </c>
      <c r="F398" s="150">
        <f>E398-D398</f>
        <v>0</v>
      </c>
      <c r="G398" s="151">
        <f>IFERROR(F398/D398,0)</f>
        <v>0</v>
      </c>
      <c r="H398" s="152"/>
      <c r="I398" s="55"/>
      <c r="J398" s="15"/>
      <c r="K398" s="15"/>
      <c r="L398" s="43"/>
      <c r="M398" s="43"/>
      <c r="N398" s="56"/>
    </row>
    <row r="399" spans="1:14" ht="15.75" x14ac:dyDescent="0.25">
      <c r="A399" s="57" t="s">
        <v>34</v>
      </c>
      <c r="B399" s="69" t="s">
        <v>632</v>
      </c>
      <c r="C399" s="59" t="s">
        <v>24</v>
      </c>
      <c r="D399" s="150">
        <v>168.97938393035159</v>
      </c>
      <c r="E399" s="150">
        <f>E400+E413+E414</f>
        <v>51.424527449999999</v>
      </c>
      <c r="F399" s="150">
        <f>E399-D399</f>
        <v>-117.55485648035159</v>
      </c>
      <c r="G399" s="151">
        <f>IFERROR(F399/D399,0)</f>
        <v>-0.69567573124070747</v>
      </c>
      <c r="H399" s="152"/>
      <c r="I399" s="55"/>
      <c r="J399" s="15"/>
      <c r="K399" s="15"/>
      <c r="L399" s="43"/>
      <c r="M399" s="43"/>
      <c r="N399" s="56"/>
    </row>
    <row r="400" spans="1:14" ht="15.75" x14ac:dyDescent="0.25">
      <c r="A400" s="57" t="s">
        <v>633</v>
      </c>
      <c r="B400" s="68" t="s">
        <v>634</v>
      </c>
      <c r="C400" s="59" t="s">
        <v>24</v>
      </c>
      <c r="D400" s="150">
        <v>168.97938393035159</v>
      </c>
      <c r="E400" s="150">
        <v>51.424527449999999</v>
      </c>
      <c r="F400" s="150">
        <f>E400-D400</f>
        <v>-117.55485648035159</v>
      </c>
      <c r="G400" s="151">
        <f>IFERROR(F400/D400,0)</f>
        <v>-0.69567573124070747</v>
      </c>
      <c r="H400" s="152"/>
      <c r="I400" s="55"/>
      <c r="J400" s="15"/>
      <c r="K400" s="15"/>
      <c r="L400" s="43"/>
      <c r="M400" s="43"/>
      <c r="N400" s="56"/>
    </row>
    <row r="401" spans="1:14" ht="18.75" hidden="1" customHeight="1" outlineLevel="1" x14ac:dyDescent="0.25">
      <c r="A401" s="57" t="s">
        <v>635</v>
      </c>
      <c r="B401" s="70" t="s">
        <v>636</v>
      </c>
      <c r="C401" s="59" t="s">
        <v>24</v>
      </c>
      <c r="D401" s="150" t="s">
        <v>27</v>
      </c>
      <c r="E401" s="150" t="s">
        <v>27</v>
      </c>
      <c r="F401" s="150" t="s">
        <v>27</v>
      </c>
      <c r="G401" s="151" t="s">
        <v>27</v>
      </c>
      <c r="H401" s="152"/>
      <c r="I401" s="55"/>
      <c r="J401" s="15"/>
      <c r="K401" s="15"/>
      <c r="L401" s="43"/>
      <c r="M401" s="43"/>
      <c r="N401" s="56"/>
    </row>
    <row r="402" spans="1:14" ht="31.5" hidden="1" customHeight="1" outlineLevel="1" x14ac:dyDescent="0.25">
      <c r="A402" s="57" t="s">
        <v>637</v>
      </c>
      <c r="B402" s="70" t="s">
        <v>29</v>
      </c>
      <c r="C402" s="59" t="s">
        <v>24</v>
      </c>
      <c r="D402" s="150" t="s">
        <v>27</v>
      </c>
      <c r="E402" s="150" t="s">
        <v>27</v>
      </c>
      <c r="F402" s="150" t="s">
        <v>27</v>
      </c>
      <c r="G402" s="151" t="s">
        <v>27</v>
      </c>
      <c r="H402" s="152"/>
      <c r="I402" s="55"/>
      <c r="J402" s="15"/>
      <c r="K402" s="15"/>
      <c r="L402" s="43"/>
      <c r="M402" s="43"/>
      <c r="N402" s="56"/>
    </row>
    <row r="403" spans="1:14" ht="31.5" hidden="1" customHeight="1" outlineLevel="1" x14ac:dyDescent="0.25">
      <c r="A403" s="57" t="s">
        <v>638</v>
      </c>
      <c r="B403" s="70" t="s">
        <v>31</v>
      </c>
      <c r="C403" s="59" t="s">
        <v>24</v>
      </c>
      <c r="D403" s="150" t="s">
        <v>27</v>
      </c>
      <c r="E403" s="150" t="s">
        <v>27</v>
      </c>
      <c r="F403" s="150" t="s">
        <v>27</v>
      </c>
      <c r="G403" s="151" t="s">
        <v>27</v>
      </c>
      <c r="H403" s="152"/>
      <c r="I403" s="55"/>
      <c r="J403" s="15"/>
      <c r="K403" s="15"/>
      <c r="L403" s="43"/>
      <c r="M403" s="43"/>
      <c r="N403" s="56"/>
    </row>
    <row r="404" spans="1:14" ht="31.5" hidden="1" customHeight="1" outlineLevel="1" x14ac:dyDescent="0.25">
      <c r="A404" s="57" t="s">
        <v>639</v>
      </c>
      <c r="B404" s="70" t="s">
        <v>33</v>
      </c>
      <c r="C404" s="59" t="s">
        <v>24</v>
      </c>
      <c r="D404" s="150" t="s">
        <v>27</v>
      </c>
      <c r="E404" s="150" t="s">
        <v>27</v>
      </c>
      <c r="F404" s="150" t="s">
        <v>27</v>
      </c>
      <c r="G404" s="151" t="s">
        <v>27</v>
      </c>
      <c r="H404" s="152"/>
      <c r="I404" s="55"/>
      <c r="J404" s="15"/>
      <c r="K404" s="15"/>
      <c r="L404" s="43"/>
      <c r="M404" s="43"/>
      <c r="N404" s="56"/>
    </row>
    <row r="405" spans="1:14" ht="18.75" hidden="1" customHeight="1" outlineLevel="1" x14ac:dyDescent="0.25">
      <c r="A405" s="57" t="s">
        <v>640</v>
      </c>
      <c r="B405" s="70" t="s">
        <v>415</v>
      </c>
      <c r="C405" s="59" t="s">
        <v>24</v>
      </c>
      <c r="D405" s="150" t="s">
        <v>27</v>
      </c>
      <c r="E405" s="150" t="s">
        <v>27</v>
      </c>
      <c r="F405" s="150" t="s">
        <v>27</v>
      </c>
      <c r="G405" s="151" t="s">
        <v>27</v>
      </c>
      <c r="H405" s="152"/>
      <c r="I405" s="55"/>
      <c r="J405" s="15"/>
      <c r="K405" s="15"/>
      <c r="L405" s="43"/>
      <c r="M405" s="43"/>
      <c r="N405" s="56"/>
    </row>
    <row r="406" spans="1:14" ht="15.75" collapsed="1" x14ac:dyDescent="0.25">
      <c r="A406" s="57" t="s">
        <v>641</v>
      </c>
      <c r="B406" s="70" t="s">
        <v>418</v>
      </c>
      <c r="C406" s="59" t="s">
        <v>24</v>
      </c>
      <c r="D406" s="150">
        <v>168.97938393035159</v>
      </c>
      <c r="E406" s="150">
        <f>E400</f>
        <v>51.424527449999999</v>
      </c>
      <c r="F406" s="150">
        <f>E406-D406</f>
        <v>-117.55485648035159</v>
      </c>
      <c r="G406" s="151">
        <f>IFERROR(F406/D406,0)</f>
        <v>-0.69567573124070747</v>
      </c>
      <c r="H406" s="152"/>
      <c r="I406" s="55"/>
      <c r="J406" s="15"/>
      <c r="K406" s="15"/>
      <c r="L406" s="43"/>
      <c r="M406" s="43"/>
      <c r="N406" s="56"/>
    </row>
    <row r="407" spans="1:14" ht="18.75" hidden="1" customHeight="1" outlineLevel="1" x14ac:dyDescent="0.25">
      <c r="A407" s="57" t="s">
        <v>642</v>
      </c>
      <c r="B407" s="70" t="s">
        <v>421</v>
      </c>
      <c r="C407" s="59" t="s">
        <v>24</v>
      </c>
      <c r="D407" s="150" t="s">
        <v>27</v>
      </c>
      <c r="E407" s="150" t="s">
        <v>27</v>
      </c>
      <c r="F407" s="150" t="s">
        <v>27</v>
      </c>
      <c r="G407" s="151" t="s">
        <v>27</v>
      </c>
      <c r="H407" s="152"/>
      <c r="I407" s="55"/>
      <c r="J407" s="15"/>
      <c r="K407" s="15"/>
      <c r="L407" s="43"/>
      <c r="M407" s="43"/>
      <c r="N407" s="56"/>
    </row>
    <row r="408" spans="1:14" ht="15.75" collapsed="1" x14ac:dyDescent="0.25">
      <c r="A408" s="57" t="s">
        <v>643</v>
      </c>
      <c r="B408" s="70" t="s">
        <v>427</v>
      </c>
      <c r="C408" s="59" t="s">
        <v>24</v>
      </c>
      <c r="D408" s="150">
        <v>0</v>
      </c>
      <c r="E408" s="150">
        <v>0</v>
      </c>
      <c r="F408" s="150">
        <f>E408-D408</f>
        <v>0</v>
      </c>
      <c r="G408" s="151">
        <f>IFERROR(F408/D408,0)</f>
        <v>0</v>
      </c>
      <c r="H408" s="152"/>
      <c r="I408" s="55"/>
      <c r="J408" s="15"/>
      <c r="K408" s="15"/>
      <c r="L408" s="43"/>
      <c r="M408" s="43"/>
      <c r="N408" s="56"/>
    </row>
    <row r="409" spans="1:14" ht="18.75" hidden="1" customHeight="1" outlineLevel="1" x14ac:dyDescent="0.25">
      <c r="A409" s="57" t="s">
        <v>644</v>
      </c>
      <c r="B409" s="70" t="s">
        <v>429</v>
      </c>
      <c r="C409" s="59" t="s">
        <v>24</v>
      </c>
      <c r="D409" s="150" t="s">
        <v>27</v>
      </c>
      <c r="E409" s="150" t="s">
        <v>27</v>
      </c>
      <c r="F409" s="150" t="s">
        <v>27</v>
      </c>
      <c r="G409" s="151" t="s">
        <v>27</v>
      </c>
      <c r="H409" s="152"/>
      <c r="I409" s="55"/>
      <c r="J409" s="15"/>
      <c r="K409" s="15"/>
      <c r="L409" s="43"/>
      <c r="M409" s="43"/>
      <c r="N409" s="56"/>
    </row>
    <row r="410" spans="1:14" ht="31.5" hidden="1" customHeight="1" outlineLevel="1" x14ac:dyDescent="0.25">
      <c r="A410" s="57" t="s">
        <v>645</v>
      </c>
      <c r="B410" s="70" t="s">
        <v>432</v>
      </c>
      <c r="C410" s="59" t="s">
        <v>24</v>
      </c>
      <c r="D410" s="150" t="s">
        <v>27</v>
      </c>
      <c r="E410" s="150" t="s">
        <v>27</v>
      </c>
      <c r="F410" s="150" t="s">
        <v>27</v>
      </c>
      <c r="G410" s="151" t="s">
        <v>27</v>
      </c>
      <c r="H410" s="152"/>
      <c r="I410" s="55"/>
      <c r="J410" s="15"/>
      <c r="K410" s="15"/>
      <c r="L410" s="43"/>
      <c r="M410" s="43"/>
      <c r="N410" s="56"/>
    </row>
    <row r="411" spans="1:14" ht="18.75" hidden="1" customHeight="1" outlineLevel="1" x14ac:dyDescent="0.25">
      <c r="A411" s="57" t="s">
        <v>646</v>
      </c>
      <c r="B411" s="71" t="s">
        <v>49</v>
      </c>
      <c r="C411" s="59" t="s">
        <v>24</v>
      </c>
      <c r="D411" s="150" t="s">
        <v>27</v>
      </c>
      <c r="E411" s="150" t="s">
        <v>27</v>
      </c>
      <c r="F411" s="150" t="s">
        <v>27</v>
      </c>
      <c r="G411" s="151" t="s">
        <v>27</v>
      </c>
      <c r="H411" s="152"/>
      <c r="I411" s="55"/>
      <c r="J411" s="15"/>
      <c r="K411" s="15"/>
      <c r="L411" s="43"/>
      <c r="M411" s="43"/>
      <c r="N411" s="56"/>
    </row>
    <row r="412" spans="1:14" ht="18.75" hidden="1" customHeight="1" outlineLevel="1" x14ac:dyDescent="0.25">
      <c r="A412" s="57" t="s">
        <v>647</v>
      </c>
      <c r="B412" s="153" t="s">
        <v>51</v>
      </c>
      <c r="C412" s="59" t="s">
        <v>24</v>
      </c>
      <c r="D412" s="150" t="s">
        <v>27</v>
      </c>
      <c r="E412" s="150" t="s">
        <v>27</v>
      </c>
      <c r="F412" s="150" t="s">
        <v>27</v>
      </c>
      <c r="G412" s="151" t="s">
        <v>27</v>
      </c>
      <c r="H412" s="152"/>
      <c r="I412" s="55"/>
      <c r="J412" s="15"/>
      <c r="K412" s="15"/>
      <c r="L412" s="43"/>
      <c r="M412" s="43"/>
      <c r="N412" s="56"/>
    </row>
    <row r="413" spans="1:14" ht="15.75" collapsed="1" x14ac:dyDescent="0.25">
      <c r="A413" s="57" t="s">
        <v>648</v>
      </c>
      <c r="B413" s="68" t="s">
        <v>649</v>
      </c>
      <c r="C413" s="59" t="s">
        <v>24</v>
      </c>
      <c r="D413" s="150">
        <v>0</v>
      </c>
      <c r="E413" s="150">
        <v>0</v>
      </c>
      <c r="F413" s="150">
        <f>E413-D413</f>
        <v>0</v>
      </c>
      <c r="G413" s="151">
        <f>IFERROR(F413/D413,0)</f>
        <v>0</v>
      </c>
      <c r="H413" s="152"/>
      <c r="I413" s="55"/>
      <c r="J413" s="15"/>
      <c r="K413" s="15"/>
      <c r="L413" s="43"/>
      <c r="M413" s="43"/>
      <c r="N413" s="56"/>
    </row>
    <row r="414" spans="1:14" ht="15.75" x14ac:dyDescent="0.25">
      <c r="A414" s="57" t="s">
        <v>650</v>
      </c>
      <c r="B414" s="68" t="s">
        <v>651</v>
      </c>
      <c r="C414" s="59" t="s">
        <v>24</v>
      </c>
      <c r="D414" s="150">
        <v>0</v>
      </c>
      <c r="E414" s="150">
        <f>E420+E422</f>
        <v>0</v>
      </c>
      <c r="F414" s="150">
        <f>E414-D414</f>
        <v>0</v>
      </c>
      <c r="G414" s="151">
        <f>IFERROR(F414/D414,0)</f>
        <v>0</v>
      </c>
      <c r="H414" s="152"/>
      <c r="I414" s="55"/>
      <c r="J414" s="15"/>
      <c r="K414" s="15"/>
      <c r="L414" s="43"/>
      <c r="M414" s="43"/>
      <c r="N414" s="56"/>
    </row>
    <row r="415" spans="1:14" ht="18.75" hidden="1" customHeight="1" outlineLevel="1" x14ac:dyDescent="0.25">
      <c r="A415" s="57" t="s">
        <v>652</v>
      </c>
      <c r="B415" s="70" t="s">
        <v>636</v>
      </c>
      <c r="C415" s="59" t="s">
        <v>24</v>
      </c>
      <c r="D415" s="150" t="s">
        <v>27</v>
      </c>
      <c r="E415" s="150" t="s">
        <v>27</v>
      </c>
      <c r="F415" s="150" t="s">
        <v>27</v>
      </c>
      <c r="G415" s="151" t="s">
        <v>27</v>
      </c>
      <c r="H415" s="152"/>
      <c r="I415" s="55"/>
      <c r="J415" s="15"/>
      <c r="K415" s="15"/>
      <c r="L415" s="43"/>
      <c r="M415" s="43"/>
      <c r="N415" s="56"/>
    </row>
    <row r="416" spans="1:14" ht="31.5" hidden="1" customHeight="1" outlineLevel="1" x14ac:dyDescent="0.25">
      <c r="A416" s="57" t="s">
        <v>653</v>
      </c>
      <c r="B416" s="70" t="s">
        <v>29</v>
      </c>
      <c r="C416" s="59" t="s">
        <v>24</v>
      </c>
      <c r="D416" s="150" t="s">
        <v>27</v>
      </c>
      <c r="E416" s="150" t="s">
        <v>27</v>
      </c>
      <c r="F416" s="150" t="s">
        <v>27</v>
      </c>
      <c r="G416" s="151" t="s">
        <v>27</v>
      </c>
      <c r="H416" s="152"/>
      <c r="I416" s="55"/>
      <c r="J416" s="15"/>
      <c r="K416" s="15"/>
      <c r="L416" s="43"/>
      <c r="M416" s="43"/>
      <c r="N416" s="56"/>
    </row>
    <row r="417" spans="1:14" ht="31.5" hidden="1" customHeight="1" outlineLevel="1" x14ac:dyDescent="0.25">
      <c r="A417" s="57" t="s">
        <v>654</v>
      </c>
      <c r="B417" s="70" t="s">
        <v>31</v>
      </c>
      <c r="C417" s="59" t="s">
        <v>24</v>
      </c>
      <c r="D417" s="150" t="s">
        <v>27</v>
      </c>
      <c r="E417" s="150" t="s">
        <v>27</v>
      </c>
      <c r="F417" s="150" t="s">
        <v>27</v>
      </c>
      <c r="G417" s="151" t="s">
        <v>27</v>
      </c>
      <c r="H417" s="152"/>
      <c r="I417" s="55"/>
      <c r="J417" s="15"/>
      <c r="K417" s="15"/>
      <c r="L417" s="43"/>
      <c r="M417" s="43"/>
      <c r="N417" s="56"/>
    </row>
    <row r="418" spans="1:14" ht="31.5" hidden="1" customHeight="1" outlineLevel="1" x14ac:dyDescent="0.25">
      <c r="A418" s="57" t="s">
        <v>655</v>
      </c>
      <c r="B418" s="70" t="s">
        <v>33</v>
      </c>
      <c r="C418" s="59" t="s">
        <v>24</v>
      </c>
      <c r="D418" s="150" t="s">
        <v>27</v>
      </c>
      <c r="E418" s="150" t="s">
        <v>27</v>
      </c>
      <c r="F418" s="150" t="s">
        <v>27</v>
      </c>
      <c r="G418" s="151" t="s">
        <v>27</v>
      </c>
      <c r="H418" s="152"/>
      <c r="I418" s="55"/>
      <c r="J418" s="15"/>
      <c r="K418" s="15"/>
      <c r="L418" s="43"/>
      <c r="M418" s="43"/>
      <c r="N418" s="56"/>
    </row>
    <row r="419" spans="1:14" ht="18.75" hidden="1" customHeight="1" outlineLevel="1" x14ac:dyDescent="0.25">
      <c r="A419" s="57" t="s">
        <v>656</v>
      </c>
      <c r="B419" s="70" t="s">
        <v>415</v>
      </c>
      <c r="C419" s="59" t="s">
        <v>24</v>
      </c>
      <c r="D419" s="150" t="s">
        <v>27</v>
      </c>
      <c r="E419" s="150" t="s">
        <v>27</v>
      </c>
      <c r="F419" s="150" t="s">
        <v>27</v>
      </c>
      <c r="G419" s="151" t="s">
        <v>27</v>
      </c>
      <c r="H419" s="152"/>
      <c r="I419" s="55"/>
      <c r="J419" s="15"/>
      <c r="K419" s="15"/>
      <c r="L419" s="43"/>
      <c r="M419" s="43"/>
      <c r="N419" s="56"/>
    </row>
    <row r="420" spans="1:14" ht="15.75" collapsed="1" x14ac:dyDescent="0.25">
      <c r="A420" s="57" t="s">
        <v>657</v>
      </c>
      <c r="B420" s="70" t="s">
        <v>418</v>
      </c>
      <c r="C420" s="59" t="s">
        <v>24</v>
      </c>
      <c r="D420" s="150">
        <v>0</v>
      </c>
      <c r="E420" s="150">
        <v>0</v>
      </c>
      <c r="F420" s="150">
        <f>E420-D420</f>
        <v>0</v>
      </c>
      <c r="G420" s="151">
        <f>IFERROR(F420/D420,0)</f>
        <v>0</v>
      </c>
      <c r="H420" s="152"/>
      <c r="I420" s="55"/>
      <c r="J420" s="15"/>
      <c r="K420" s="15"/>
      <c r="L420" s="43"/>
      <c r="M420" s="43"/>
      <c r="N420" s="56"/>
    </row>
    <row r="421" spans="1:14" ht="18.75" hidden="1" customHeight="1" outlineLevel="1" x14ac:dyDescent="0.25">
      <c r="A421" s="57" t="s">
        <v>658</v>
      </c>
      <c r="B421" s="70" t="s">
        <v>421</v>
      </c>
      <c r="C421" s="59" t="s">
        <v>24</v>
      </c>
      <c r="D421" s="150" t="s">
        <v>27</v>
      </c>
      <c r="E421" s="150" t="s">
        <v>27</v>
      </c>
      <c r="F421" s="150" t="s">
        <v>27</v>
      </c>
      <c r="G421" s="151" t="s">
        <v>27</v>
      </c>
      <c r="H421" s="152"/>
      <c r="I421" s="55"/>
      <c r="J421" s="15"/>
      <c r="K421" s="15"/>
      <c r="L421" s="43"/>
      <c r="M421" s="43"/>
      <c r="N421" s="56"/>
    </row>
    <row r="422" spans="1:14" ht="15.75" collapsed="1" x14ac:dyDescent="0.25">
      <c r="A422" s="57" t="s">
        <v>659</v>
      </c>
      <c r="B422" s="70" t="s">
        <v>427</v>
      </c>
      <c r="C422" s="59" t="s">
        <v>24</v>
      </c>
      <c r="D422" s="150">
        <v>0</v>
      </c>
      <c r="E422" s="150">
        <v>0</v>
      </c>
      <c r="F422" s="150">
        <f>E422-D422</f>
        <v>0</v>
      </c>
      <c r="G422" s="151">
        <f>IFERROR(F422/D422,0)</f>
        <v>0</v>
      </c>
      <c r="H422" s="152"/>
      <c r="I422" s="55"/>
      <c r="J422" s="15"/>
      <c r="K422" s="15"/>
      <c r="L422" s="43"/>
      <c r="M422" s="43"/>
      <c r="N422" s="56"/>
    </row>
    <row r="423" spans="1:14" ht="18.75" hidden="1" customHeight="1" outlineLevel="1" x14ac:dyDescent="0.25">
      <c r="A423" s="57" t="s">
        <v>660</v>
      </c>
      <c r="B423" s="70" t="s">
        <v>429</v>
      </c>
      <c r="C423" s="59" t="s">
        <v>24</v>
      </c>
      <c r="D423" s="150" t="s">
        <v>27</v>
      </c>
      <c r="E423" s="150" t="s">
        <v>27</v>
      </c>
      <c r="F423" s="150" t="s">
        <v>27</v>
      </c>
      <c r="G423" s="151" t="s">
        <v>27</v>
      </c>
      <c r="H423" s="152"/>
      <c r="I423" s="55"/>
      <c r="J423" s="15"/>
      <c r="K423" s="15"/>
      <c r="L423" s="43"/>
      <c r="M423" s="43"/>
      <c r="N423" s="56"/>
    </row>
    <row r="424" spans="1:14" ht="31.5" hidden="1" customHeight="1" outlineLevel="1" x14ac:dyDescent="0.25">
      <c r="A424" s="57" t="s">
        <v>661</v>
      </c>
      <c r="B424" s="70" t="s">
        <v>432</v>
      </c>
      <c r="C424" s="59" t="s">
        <v>24</v>
      </c>
      <c r="D424" s="150" t="s">
        <v>27</v>
      </c>
      <c r="E424" s="150" t="s">
        <v>27</v>
      </c>
      <c r="F424" s="150" t="s">
        <v>27</v>
      </c>
      <c r="G424" s="151" t="s">
        <v>27</v>
      </c>
      <c r="H424" s="152"/>
      <c r="I424" s="55"/>
      <c r="J424" s="15"/>
      <c r="K424" s="15"/>
      <c r="L424" s="43"/>
      <c r="M424" s="43"/>
      <c r="N424" s="56"/>
    </row>
    <row r="425" spans="1:14" ht="18.75" hidden="1" customHeight="1" outlineLevel="1" x14ac:dyDescent="0.25">
      <c r="A425" s="57" t="s">
        <v>662</v>
      </c>
      <c r="B425" s="153" t="s">
        <v>49</v>
      </c>
      <c r="C425" s="59" t="s">
        <v>24</v>
      </c>
      <c r="D425" s="150" t="s">
        <v>27</v>
      </c>
      <c r="E425" s="150" t="s">
        <v>27</v>
      </c>
      <c r="F425" s="150" t="s">
        <v>27</v>
      </c>
      <c r="G425" s="151" t="s">
        <v>27</v>
      </c>
      <c r="H425" s="152"/>
      <c r="I425" s="55"/>
      <c r="J425" s="15"/>
      <c r="K425" s="15"/>
      <c r="L425" s="43"/>
      <c r="M425" s="43"/>
      <c r="N425" s="56"/>
    </row>
    <row r="426" spans="1:14" ht="18.75" hidden="1" customHeight="1" outlineLevel="1" x14ac:dyDescent="0.25">
      <c r="A426" s="57" t="s">
        <v>663</v>
      </c>
      <c r="B426" s="153" t="s">
        <v>51</v>
      </c>
      <c r="C426" s="59" t="s">
        <v>24</v>
      </c>
      <c r="D426" s="150" t="s">
        <v>27</v>
      </c>
      <c r="E426" s="150" t="s">
        <v>27</v>
      </c>
      <c r="F426" s="150" t="s">
        <v>27</v>
      </c>
      <c r="G426" s="151" t="s">
        <v>27</v>
      </c>
      <c r="H426" s="152"/>
      <c r="I426" s="55"/>
      <c r="J426" s="15"/>
      <c r="K426" s="15"/>
      <c r="L426" s="43"/>
      <c r="M426" s="43"/>
      <c r="N426" s="56"/>
    </row>
    <row r="427" spans="1:14" ht="15.75" collapsed="1" x14ac:dyDescent="0.25">
      <c r="A427" s="57" t="s">
        <v>36</v>
      </c>
      <c r="B427" s="69" t="s">
        <v>664</v>
      </c>
      <c r="C427" s="59" t="s">
        <v>24</v>
      </c>
      <c r="D427" s="150">
        <v>117.53062212921797</v>
      </c>
      <c r="E427" s="150">
        <v>32.858850659999995</v>
      </c>
      <c r="F427" s="150">
        <f t="shared" ref="F427:F442" si="15">E427-D427</f>
        <v>-84.671771469217987</v>
      </c>
      <c r="G427" s="151">
        <f t="shared" ref="G427:G442" si="16">IFERROR(F427/D427,0)</f>
        <v>-0.72042306877373952</v>
      </c>
      <c r="H427" s="152"/>
      <c r="I427" s="55"/>
      <c r="J427" s="15"/>
      <c r="K427" s="15"/>
      <c r="L427" s="43"/>
      <c r="M427" s="43"/>
      <c r="N427" s="56"/>
    </row>
    <row r="428" spans="1:14" ht="15.75" x14ac:dyDescent="0.25">
      <c r="A428" s="57" t="s">
        <v>38</v>
      </c>
      <c r="B428" s="69" t="s">
        <v>665</v>
      </c>
      <c r="C428" s="59" t="s">
        <v>24</v>
      </c>
      <c r="D428" s="150">
        <v>3799.3956880058172</v>
      </c>
      <c r="E428" s="150">
        <f>E429</f>
        <v>745.30478915999993</v>
      </c>
      <c r="F428" s="150">
        <f t="shared" si="15"/>
        <v>-3054.0908988458173</v>
      </c>
      <c r="G428" s="151">
        <f t="shared" si="16"/>
        <v>-0.80383596488440856</v>
      </c>
      <c r="H428" s="152"/>
      <c r="I428" s="55"/>
      <c r="J428" s="15"/>
      <c r="K428" s="15"/>
      <c r="L428" s="43"/>
      <c r="M428" s="43"/>
      <c r="N428" s="56"/>
    </row>
    <row r="429" spans="1:14" ht="15.75" x14ac:dyDescent="0.25">
      <c r="A429" s="57" t="s">
        <v>666</v>
      </c>
      <c r="B429" s="68" t="s">
        <v>667</v>
      </c>
      <c r="C429" s="59" t="s">
        <v>24</v>
      </c>
      <c r="D429" s="150">
        <v>3799.3956880058172</v>
      </c>
      <c r="E429" s="150">
        <v>745.30478915999993</v>
      </c>
      <c r="F429" s="150">
        <f t="shared" si="15"/>
        <v>-3054.0908988458173</v>
      </c>
      <c r="G429" s="151">
        <f t="shared" si="16"/>
        <v>-0.80383596488440856</v>
      </c>
      <c r="H429" s="152"/>
      <c r="I429" s="55"/>
      <c r="J429" s="15"/>
      <c r="K429" s="15"/>
      <c r="L429" s="43"/>
      <c r="M429" s="43"/>
      <c r="N429" s="56"/>
    </row>
    <row r="430" spans="1:14" ht="15.75" x14ac:dyDescent="0.25">
      <c r="A430" s="57" t="s">
        <v>668</v>
      </c>
      <c r="B430" s="68" t="s">
        <v>669</v>
      </c>
      <c r="C430" s="59" t="s">
        <v>24</v>
      </c>
      <c r="D430" s="150">
        <v>0</v>
      </c>
      <c r="E430" s="150">
        <v>0</v>
      </c>
      <c r="F430" s="150">
        <f t="shared" si="15"/>
        <v>0</v>
      </c>
      <c r="G430" s="151">
        <f t="shared" si="16"/>
        <v>0</v>
      </c>
      <c r="H430" s="152"/>
      <c r="I430" s="55"/>
      <c r="J430" s="15"/>
      <c r="K430" s="15"/>
      <c r="L430" s="43"/>
      <c r="M430" s="43"/>
      <c r="N430" s="56"/>
    </row>
    <row r="431" spans="1:14" ht="15.75" x14ac:dyDescent="0.25">
      <c r="A431" s="57" t="s">
        <v>54</v>
      </c>
      <c r="B431" s="149" t="s">
        <v>670</v>
      </c>
      <c r="C431" s="59" t="s">
        <v>24</v>
      </c>
      <c r="D431" s="150">
        <v>0</v>
      </c>
      <c r="E431" s="150">
        <f>E432+E433+E434+E435+E436</f>
        <v>0</v>
      </c>
      <c r="F431" s="150">
        <f t="shared" si="15"/>
        <v>0</v>
      </c>
      <c r="G431" s="151">
        <f t="shared" si="16"/>
        <v>0</v>
      </c>
      <c r="H431" s="65"/>
      <c r="I431" s="55"/>
      <c r="J431" s="15"/>
      <c r="K431" s="15"/>
      <c r="L431" s="43"/>
      <c r="M431" s="43"/>
      <c r="N431" s="56"/>
    </row>
    <row r="432" spans="1:14" ht="15.75" x14ac:dyDescent="0.25">
      <c r="A432" s="57" t="s">
        <v>56</v>
      </c>
      <c r="B432" s="69" t="s">
        <v>671</v>
      </c>
      <c r="C432" s="59" t="s">
        <v>24</v>
      </c>
      <c r="D432" s="150">
        <v>0</v>
      </c>
      <c r="E432" s="150">
        <v>0</v>
      </c>
      <c r="F432" s="150">
        <f t="shared" si="15"/>
        <v>0</v>
      </c>
      <c r="G432" s="151">
        <f t="shared" si="16"/>
        <v>0</v>
      </c>
      <c r="H432" s="152"/>
      <c r="I432" s="55"/>
      <c r="J432" s="15"/>
      <c r="K432" s="15"/>
      <c r="L432" s="43"/>
      <c r="M432" s="43"/>
      <c r="N432" s="56"/>
    </row>
    <row r="433" spans="1:14" ht="15.75" x14ac:dyDescent="0.25">
      <c r="A433" s="57" t="s">
        <v>60</v>
      </c>
      <c r="B433" s="69" t="s">
        <v>672</v>
      </c>
      <c r="C433" s="59" t="s">
        <v>24</v>
      </c>
      <c r="D433" s="150">
        <v>0</v>
      </c>
      <c r="E433" s="150">
        <v>0</v>
      </c>
      <c r="F433" s="150">
        <f t="shared" si="15"/>
        <v>0</v>
      </c>
      <c r="G433" s="151">
        <f t="shared" si="16"/>
        <v>0</v>
      </c>
      <c r="H433" s="152"/>
      <c r="I433" s="55"/>
      <c r="J433" s="15"/>
      <c r="K433" s="15"/>
      <c r="L433" s="43"/>
      <c r="M433" s="43"/>
      <c r="N433" s="56"/>
    </row>
    <row r="434" spans="1:14" ht="15.75" x14ac:dyDescent="0.25">
      <c r="A434" s="57" t="s">
        <v>61</v>
      </c>
      <c r="B434" s="69" t="s">
        <v>673</v>
      </c>
      <c r="C434" s="59" t="s">
        <v>24</v>
      </c>
      <c r="D434" s="150">
        <v>0</v>
      </c>
      <c r="E434" s="150">
        <v>0</v>
      </c>
      <c r="F434" s="150">
        <f t="shared" si="15"/>
        <v>0</v>
      </c>
      <c r="G434" s="151">
        <f t="shared" si="16"/>
        <v>0</v>
      </c>
      <c r="H434" s="152"/>
      <c r="I434" s="55"/>
      <c r="J434" s="15"/>
      <c r="K434" s="15"/>
      <c r="L434" s="43"/>
      <c r="M434" s="43"/>
      <c r="N434" s="56"/>
    </row>
    <row r="435" spans="1:14" ht="15.75" x14ac:dyDescent="0.25">
      <c r="A435" s="57" t="s">
        <v>62</v>
      </c>
      <c r="B435" s="69" t="s">
        <v>674</v>
      </c>
      <c r="C435" s="59" t="s">
        <v>24</v>
      </c>
      <c r="D435" s="150">
        <v>0</v>
      </c>
      <c r="E435" s="150">
        <v>0</v>
      </c>
      <c r="F435" s="150">
        <f t="shared" si="15"/>
        <v>0</v>
      </c>
      <c r="G435" s="151">
        <f t="shared" si="16"/>
        <v>0</v>
      </c>
      <c r="H435" s="65"/>
      <c r="I435" s="55"/>
      <c r="J435" s="15"/>
      <c r="K435" s="15"/>
      <c r="L435" s="43"/>
      <c r="M435" s="43"/>
      <c r="N435" s="56"/>
    </row>
    <row r="436" spans="1:14" ht="15.75" x14ac:dyDescent="0.25">
      <c r="A436" s="57" t="s">
        <v>63</v>
      </c>
      <c r="B436" s="69" t="s">
        <v>675</v>
      </c>
      <c r="C436" s="59" t="s">
        <v>24</v>
      </c>
      <c r="D436" s="150">
        <v>0</v>
      </c>
      <c r="E436" s="150">
        <f>E437</f>
        <v>0</v>
      </c>
      <c r="F436" s="150">
        <f t="shared" si="15"/>
        <v>0</v>
      </c>
      <c r="G436" s="151">
        <f t="shared" si="16"/>
        <v>0</v>
      </c>
      <c r="H436" s="152"/>
      <c r="I436" s="55"/>
      <c r="J436" s="15"/>
      <c r="K436" s="15"/>
      <c r="L436" s="43"/>
      <c r="M436" s="43"/>
      <c r="N436" s="56"/>
    </row>
    <row r="437" spans="1:14" ht="15.75" x14ac:dyDescent="0.25">
      <c r="A437" s="57" t="s">
        <v>103</v>
      </c>
      <c r="B437" s="68" t="s">
        <v>314</v>
      </c>
      <c r="C437" s="59" t="s">
        <v>24</v>
      </c>
      <c r="D437" s="150">
        <v>0</v>
      </c>
      <c r="E437" s="150">
        <v>0</v>
      </c>
      <c r="F437" s="150">
        <f t="shared" si="15"/>
        <v>0</v>
      </c>
      <c r="G437" s="151">
        <f t="shared" si="16"/>
        <v>0</v>
      </c>
      <c r="H437" s="152"/>
      <c r="I437" s="55"/>
      <c r="J437" s="15"/>
      <c r="K437" s="15"/>
      <c r="L437" s="43"/>
      <c r="M437" s="43"/>
      <c r="N437" s="56"/>
    </row>
    <row r="438" spans="1:14" ht="31.5" x14ac:dyDescent="0.25">
      <c r="A438" s="57" t="s">
        <v>676</v>
      </c>
      <c r="B438" s="70" t="s">
        <v>677</v>
      </c>
      <c r="C438" s="59" t="s">
        <v>24</v>
      </c>
      <c r="D438" s="150" t="s">
        <v>27</v>
      </c>
      <c r="E438" s="150" t="s">
        <v>27</v>
      </c>
      <c r="F438" s="150" t="s">
        <v>27</v>
      </c>
      <c r="G438" s="151" t="s">
        <v>27</v>
      </c>
      <c r="H438" s="152"/>
      <c r="I438" s="55"/>
      <c r="J438" s="15"/>
      <c r="K438" s="15"/>
      <c r="L438" s="43"/>
      <c r="M438" s="43"/>
      <c r="N438" s="56"/>
    </row>
    <row r="439" spans="1:14" ht="15.75" x14ac:dyDescent="0.25">
      <c r="A439" s="57" t="s">
        <v>105</v>
      </c>
      <c r="B439" s="68" t="s">
        <v>316</v>
      </c>
      <c r="C439" s="59" t="s">
        <v>24</v>
      </c>
      <c r="D439" s="150">
        <v>0</v>
      </c>
      <c r="E439" s="150">
        <v>0</v>
      </c>
      <c r="F439" s="150">
        <f t="shared" si="15"/>
        <v>0</v>
      </c>
      <c r="G439" s="151">
        <f t="shared" si="16"/>
        <v>0</v>
      </c>
      <c r="H439" s="152"/>
      <c r="I439" s="55"/>
      <c r="J439" s="15"/>
      <c r="K439" s="15"/>
      <c r="L439" s="43"/>
      <c r="M439" s="43"/>
      <c r="N439" s="56"/>
    </row>
    <row r="440" spans="1:14" ht="31.5" x14ac:dyDescent="0.25">
      <c r="A440" s="57" t="s">
        <v>678</v>
      </c>
      <c r="B440" s="70" t="s">
        <v>679</v>
      </c>
      <c r="C440" s="59" t="s">
        <v>24</v>
      </c>
      <c r="D440" s="150" t="s">
        <v>27</v>
      </c>
      <c r="E440" s="150" t="s">
        <v>27</v>
      </c>
      <c r="F440" s="150" t="s">
        <v>27</v>
      </c>
      <c r="G440" s="151" t="s">
        <v>27</v>
      </c>
      <c r="H440" s="152"/>
      <c r="I440" s="55"/>
      <c r="J440" s="15"/>
      <c r="K440" s="15"/>
      <c r="L440" s="43"/>
      <c r="M440" s="43"/>
      <c r="N440" s="56"/>
    </row>
    <row r="441" spans="1:14" ht="15.75" x14ac:dyDescent="0.25">
      <c r="A441" s="57" t="s">
        <v>64</v>
      </c>
      <c r="B441" s="69" t="s">
        <v>680</v>
      </c>
      <c r="C441" s="59" t="s">
        <v>24</v>
      </c>
      <c r="D441" s="150">
        <v>0</v>
      </c>
      <c r="E441" s="150">
        <v>0</v>
      </c>
      <c r="F441" s="150">
        <f t="shared" si="15"/>
        <v>0</v>
      </c>
      <c r="G441" s="151">
        <f t="shared" si="16"/>
        <v>0</v>
      </c>
      <c r="H441" s="152"/>
      <c r="I441" s="55"/>
      <c r="J441" s="15"/>
      <c r="K441" s="15"/>
      <c r="L441" s="43"/>
      <c r="M441" s="43"/>
      <c r="N441" s="56"/>
    </row>
    <row r="442" spans="1:14" ht="16.5" thickBot="1" x14ac:dyDescent="0.3">
      <c r="A442" s="74" t="s">
        <v>65</v>
      </c>
      <c r="B442" s="154" t="s">
        <v>681</v>
      </c>
      <c r="C442" s="76" t="s">
        <v>24</v>
      </c>
      <c r="D442" s="155">
        <v>0</v>
      </c>
      <c r="E442" s="155">
        <v>0</v>
      </c>
      <c r="F442" s="155">
        <f t="shared" si="15"/>
        <v>0</v>
      </c>
      <c r="G442" s="156">
        <f t="shared" si="16"/>
        <v>0</v>
      </c>
      <c r="H442" s="157"/>
      <c r="I442" s="55"/>
      <c r="J442" s="15"/>
      <c r="K442" s="15"/>
      <c r="L442" s="43"/>
      <c r="M442" s="43"/>
      <c r="N442" s="56"/>
    </row>
    <row r="443" spans="1:14" ht="15.75" x14ac:dyDescent="0.25">
      <c r="A443" s="48" t="s">
        <v>123</v>
      </c>
      <c r="B443" s="49" t="s">
        <v>116</v>
      </c>
      <c r="C443" s="158" t="s">
        <v>27</v>
      </c>
      <c r="D443" s="159" t="s">
        <v>27</v>
      </c>
      <c r="E443" s="159" t="s">
        <v>27</v>
      </c>
      <c r="F443" s="159" t="s">
        <v>27</v>
      </c>
      <c r="G443" s="159" t="s">
        <v>27</v>
      </c>
      <c r="H443" s="160"/>
      <c r="I443" s="55"/>
      <c r="J443" s="15"/>
      <c r="K443" s="15"/>
      <c r="L443" s="43"/>
      <c r="M443" s="43"/>
      <c r="N443" s="56"/>
    </row>
    <row r="444" spans="1:14" ht="47.25" x14ac:dyDescent="0.25">
      <c r="A444" s="161" t="s">
        <v>682</v>
      </c>
      <c r="B444" s="69" t="s">
        <v>683</v>
      </c>
      <c r="C444" s="76" t="s">
        <v>24</v>
      </c>
      <c r="D444" s="162">
        <v>23.520000000000003</v>
      </c>
      <c r="E444" s="162">
        <v>22.60752617</v>
      </c>
      <c r="F444" s="162">
        <f>E444-D444</f>
        <v>-0.91247383000000326</v>
      </c>
      <c r="G444" s="163">
        <f>IFERROR(F444/D444,0)</f>
        <v>-3.8795656037415097E-2</v>
      </c>
      <c r="H444" s="164"/>
      <c r="I444" s="55"/>
      <c r="J444" s="15"/>
      <c r="K444" s="15"/>
      <c r="L444" s="43"/>
      <c r="M444" s="43"/>
      <c r="N444" s="56"/>
    </row>
    <row r="445" spans="1:14" ht="15.75" x14ac:dyDescent="0.25">
      <c r="A445" s="161" t="s">
        <v>126</v>
      </c>
      <c r="B445" s="68" t="s">
        <v>684</v>
      </c>
      <c r="C445" s="76" t="s">
        <v>24</v>
      </c>
      <c r="D445" s="162" t="s">
        <v>27</v>
      </c>
      <c r="E445" s="162" t="s">
        <v>27</v>
      </c>
      <c r="F445" s="162" t="s">
        <v>27</v>
      </c>
      <c r="G445" s="163" t="s">
        <v>27</v>
      </c>
      <c r="H445" s="164"/>
      <c r="I445" s="55"/>
      <c r="J445" s="15"/>
      <c r="K445" s="15"/>
      <c r="L445" s="43"/>
      <c r="M445" s="43"/>
      <c r="N445" s="56"/>
    </row>
    <row r="446" spans="1:14" ht="31.5" x14ac:dyDescent="0.25">
      <c r="A446" s="161" t="s">
        <v>127</v>
      </c>
      <c r="B446" s="68" t="s">
        <v>685</v>
      </c>
      <c r="C446" s="76" t="s">
        <v>24</v>
      </c>
      <c r="D446" s="162">
        <v>23.520000000000003</v>
      </c>
      <c r="E446" s="162">
        <v>0</v>
      </c>
      <c r="F446" s="162">
        <f>E446-D446</f>
        <v>-23.520000000000003</v>
      </c>
      <c r="G446" s="163">
        <f>IFERROR(F446/D446,0)</f>
        <v>-1</v>
      </c>
      <c r="H446" s="164"/>
      <c r="I446" s="55"/>
      <c r="J446" s="15"/>
      <c r="K446" s="15"/>
      <c r="L446" s="43"/>
      <c r="M446" s="43"/>
      <c r="N446" s="56"/>
    </row>
    <row r="447" spans="1:14" ht="15.75" x14ac:dyDescent="0.25">
      <c r="A447" s="161" t="s">
        <v>128</v>
      </c>
      <c r="B447" s="68" t="s">
        <v>686</v>
      </c>
      <c r="C447" s="76" t="s">
        <v>24</v>
      </c>
      <c r="D447" s="162" t="s">
        <v>27</v>
      </c>
      <c r="E447" s="162" t="s">
        <v>27</v>
      </c>
      <c r="F447" s="162" t="s">
        <v>27</v>
      </c>
      <c r="G447" s="163" t="s">
        <v>27</v>
      </c>
      <c r="H447" s="164"/>
      <c r="I447" s="55"/>
      <c r="J447" s="15"/>
      <c r="K447" s="15"/>
      <c r="L447" s="43"/>
      <c r="M447" s="43"/>
      <c r="N447" s="56"/>
    </row>
    <row r="448" spans="1:14" ht="33" customHeight="1" x14ac:dyDescent="0.25">
      <c r="A448" s="161" t="s">
        <v>129</v>
      </c>
      <c r="B448" s="69" t="s">
        <v>687</v>
      </c>
      <c r="C448" s="165" t="s">
        <v>27</v>
      </c>
      <c r="D448" s="162" t="s">
        <v>27</v>
      </c>
      <c r="E448" s="162" t="s">
        <v>27</v>
      </c>
      <c r="F448" s="162" t="s">
        <v>27</v>
      </c>
      <c r="G448" s="162" t="s">
        <v>27</v>
      </c>
      <c r="H448" s="166"/>
      <c r="I448" s="55"/>
      <c r="J448" s="15"/>
      <c r="K448" s="15"/>
      <c r="L448" s="43"/>
      <c r="M448" s="43"/>
      <c r="N448" s="56"/>
    </row>
    <row r="449" spans="1:14" ht="15.75" x14ac:dyDescent="0.25">
      <c r="A449" s="161" t="s">
        <v>688</v>
      </c>
      <c r="B449" s="68" t="s">
        <v>689</v>
      </c>
      <c r="C449" s="76" t="s">
        <v>24</v>
      </c>
      <c r="D449" s="162" t="s">
        <v>27</v>
      </c>
      <c r="E449" s="162" t="s">
        <v>27</v>
      </c>
      <c r="F449" s="162" t="s">
        <v>27</v>
      </c>
      <c r="G449" s="163" t="s">
        <v>27</v>
      </c>
      <c r="H449" s="164"/>
      <c r="I449" s="55"/>
      <c r="J449" s="15"/>
      <c r="K449" s="15"/>
      <c r="L449" s="43"/>
      <c r="M449" s="43"/>
      <c r="N449" s="56"/>
    </row>
    <row r="450" spans="1:14" ht="15.75" x14ac:dyDescent="0.25">
      <c r="A450" s="161" t="s">
        <v>690</v>
      </c>
      <c r="B450" s="68" t="s">
        <v>691</v>
      </c>
      <c r="C450" s="76" t="s">
        <v>24</v>
      </c>
      <c r="D450" s="162" t="s">
        <v>27</v>
      </c>
      <c r="E450" s="162" t="s">
        <v>27</v>
      </c>
      <c r="F450" s="162" t="s">
        <v>27</v>
      </c>
      <c r="G450" s="163" t="s">
        <v>27</v>
      </c>
      <c r="H450" s="164"/>
      <c r="I450" s="55"/>
      <c r="J450" s="15"/>
      <c r="K450" s="15"/>
      <c r="L450" s="43"/>
      <c r="M450" s="43"/>
      <c r="N450" s="56"/>
    </row>
    <row r="451" spans="1:14" ht="16.5" thickBot="1" x14ac:dyDescent="0.3">
      <c r="A451" s="167" t="s">
        <v>692</v>
      </c>
      <c r="B451" s="168" t="s">
        <v>693</v>
      </c>
      <c r="C451" s="85" t="s">
        <v>24</v>
      </c>
      <c r="D451" s="169" t="s">
        <v>27</v>
      </c>
      <c r="E451" s="169" t="s">
        <v>27</v>
      </c>
      <c r="F451" s="169" t="s">
        <v>27</v>
      </c>
      <c r="G451" s="170" t="s">
        <v>27</v>
      </c>
      <c r="H451" s="171"/>
      <c r="I451" s="55"/>
      <c r="J451" s="15"/>
      <c r="K451" s="15"/>
      <c r="L451" s="43"/>
      <c r="M451" s="43"/>
      <c r="N451" s="56"/>
    </row>
    <row r="454" spans="1:14" ht="15.75" x14ac:dyDescent="0.25">
      <c r="A454" s="172" t="s">
        <v>694</v>
      </c>
      <c r="B454" s="2"/>
      <c r="C454" s="3"/>
      <c r="D454" s="4"/>
      <c r="E454" s="4"/>
      <c r="F454" s="4"/>
      <c r="G454" s="4"/>
      <c r="H454" s="6"/>
      <c r="I454" s="4"/>
      <c r="J454" s="4"/>
      <c r="K454" s="4"/>
      <c r="L454" s="4"/>
      <c r="M454" s="4"/>
      <c r="N454" s="4"/>
    </row>
    <row r="455" spans="1:14" ht="15.75" x14ac:dyDescent="0.25">
      <c r="A455" s="11" t="s">
        <v>695</v>
      </c>
      <c r="B455" s="11"/>
      <c r="C455" s="11"/>
      <c r="D455" s="11"/>
      <c r="E455" s="11"/>
      <c r="F455" s="11"/>
      <c r="G455" s="11"/>
      <c r="H455" s="173"/>
      <c r="I455" s="174"/>
      <c r="J455" s="4"/>
      <c r="K455" s="4"/>
      <c r="L455" s="4"/>
      <c r="M455" s="4"/>
      <c r="N455" s="4"/>
    </row>
    <row r="456" spans="1:14" ht="15.75" x14ac:dyDescent="0.25">
      <c r="A456" s="11" t="s">
        <v>696</v>
      </c>
      <c r="B456" s="11"/>
      <c r="C456" s="11"/>
      <c r="D456" s="11"/>
      <c r="E456" s="11"/>
      <c r="F456" s="11"/>
      <c r="G456" s="11"/>
      <c r="H456" s="173"/>
      <c r="I456" s="174"/>
      <c r="J456" s="4"/>
      <c r="K456" s="4"/>
      <c r="L456" s="4"/>
      <c r="M456" s="4"/>
      <c r="N456" s="4"/>
    </row>
    <row r="457" spans="1:14" ht="15.75" x14ac:dyDescent="0.25">
      <c r="A457" s="11" t="s">
        <v>697</v>
      </c>
      <c r="B457" s="11"/>
      <c r="C457" s="11"/>
      <c r="D457" s="11"/>
      <c r="E457" s="11"/>
      <c r="F457" s="11"/>
      <c r="G457" s="11"/>
      <c r="H457" s="173"/>
      <c r="I457" s="174"/>
      <c r="J457" s="4"/>
      <c r="K457" s="4"/>
      <c r="L457" s="4"/>
      <c r="M457" s="4"/>
      <c r="N457" s="4"/>
    </row>
    <row r="458" spans="1:14" ht="15.75" x14ac:dyDescent="0.25">
      <c r="A458" s="174" t="s">
        <v>698</v>
      </c>
      <c r="B458" s="2"/>
      <c r="C458" s="3"/>
      <c r="D458" s="4"/>
      <c r="E458" s="4"/>
      <c r="F458" s="4"/>
      <c r="G458" s="4"/>
      <c r="H458" s="6"/>
      <c r="I458" s="4"/>
      <c r="J458" s="4"/>
      <c r="K458" s="4"/>
      <c r="L458" s="4"/>
      <c r="M458" s="4"/>
      <c r="N458" s="4"/>
    </row>
    <row r="459" spans="1:14" ht="54" customHeight="1" x14ac:dyDescent="0.25">
      <c r="A459" s="175" t="s">
        <v>699</v>
      </c>
      <c r="B459" s="175"/>
      <c r="C459" s="175"/>
      <c r="D459" s="175"/>
      <c r="E459" s="175"/>
      <c r="F459" s="175"/>
      <c r="G459" s="175"/>
      <c r="H459" s="176"/>
      <c r="I459" s="177"/>
      <c r="J459" s="4"/>
      <c r="K459" s="4"/>
      <c r="L459" s="4"/>
      <c r="M459" s="4"/>
      <c r="N459" s="4"/>
    </row>
    <row r="463" spans="1:14" s="182" customFormat="1" ht="15.75" hidden="1" x14ac:dyDescent="0.25">
      <c r="A463" s="178" t="s">
        <v>700</v>
      </c>
      <c r="B463" s="179"/>
      <c r="C463" s="180"/>
      <c r="D463" s="180"/>
      <c r="E463" s="181"/>
      <c r="H463" s="183"/>
    </row>
    <row r="464" spans="1:14" s="182" customFormat="1" ht="33.75" hidden="1" customHeight="1" x14ac:dyDescent="0.25">
      <c r="A464" s="184" t="s">
        <v>8</v>
      </c>
      <c r="B464" s="185" t="s">
        <v>9</v>
      </c>
      <c r="C464" s="186" t="s">
        <v>10</v>
      </c>
      <c r="D464" s="187" t="str">
        <f>D19</f>
        <v xml:space="preserve"> 2024 г. </v>
      </c>
      <c r="E464" s="188"/>
      <c r="F464" s="189" t="s">
        <v>701</v>
      </c>
      <c r="G464" s="188"/>
      <c r="H464" s="190" t="s">
        <v>13</v>
      </c>
    </row>
    <row r="465" spans="1:8" s="182" customFormat="1" ht="15.75" hidden="1" x14ac:dyDescent="0.25">
      <c r="A465" s="191"/>
      <c r="B465" s="192"/>
      <c r="C465" s="193"/>
      <c r="D465" s="194" t="s">
        <v>14</v>
      </c>
      <c r="E465" s="195" t="str">
        <f>E20</f>
        <v>1 пг. Факт</v>
      </c>
      <c r="F465" s="195" t="s">
        <v>16</v>
      </c>
      <c r="G465" s="194" t="s">
        <v>17</v>
      </c>
      <c r="H465" s="196"/>
    </row>
    <row r="466" spans="1:8" s="182" customFormat="1" ht="18.75" hidden="1" x14ac:dyDescent="0.25">
      <c r="A466" s="197" t="s">
        <v>21</v>
      </c>
      <c r="B466" s="198"/>
      <c r="C466" s="198"/>
      <c r="D466" s="198"/>
      <c r="E466" s="198"/>
      <c r="F466" s="198"/>
      <c r="G466" s="198"/>
      <c r="H466" s="199"/>
    </row>
    <row r="467" spans="1:8" s="182" customFormat="1" ht="15.75" hidden="1" x14ac:dyDescent="0.25">
      <c r="A467" s="200" t="s">
        <v>99</v>
      </c>
      <c r="B467" s="201" t="s">
        <v>100</v>
      </c>
      <c r="C467" s="91" t="s">
        <v>24</v>
      </c>
      <c r="D467" s="202">
        <f>D69</f>
        <v>119.59448899999994</v>
      </c>
      <c r="E467" s="202">
        <f>E69</f>
        <v>105.92686418999999</v>
      </c>
      <c r="F467" s="162">
        <f t="shared" ref="F467:F472" si="17">E467-D467</f>
        <v>-13.66762480999995</v>
      </c>
      <c r="G467" s="163">
        <f t="shared" ref="G467:G472" si="18">IFERROR(F467/D467,0)</f>
        <v>-0.11428306541783842</v>
      </c>
      <c r="H467" s="203"/>
    </row>
    <row r="468" spans="1:8" s="182" customFormat="1" ht="15.75" hidden="1" x14ac:dyDescent="0.25">
      <c r="A468" s="204"/>
      <c r="B468" s="69" t="s">
        <v>702</v>
      </c>
      <c r="C468" s="59"/>
      <c r="D468" s="205"/>
      <c r="E468" s="206"/>
      <c r="F468" s="162"/>
      <c r="G468" s="163"/>
      <c r="H468" s="207"/>
    </row>
    <row r="469" spans="1:8" s="182" customFormat="1" ht="15.75" hidden="1" x14ac:dyDescent="0.25">
      <c r="A469" s="204"/>
      <c r="B469" s="69" t="s">
        <v>703</v>
      </c>
      <c r="C469" s="59" t="s">
        <v>24</v>
      </c>
      <c r="D469" s="208">
        <f>D467</f>
        <v>119.59448899999994</v>
      </c>
      <c r="E469" s="162">
        <v>441.39618200000001</v>
      </c>
      <c r="F469" s="162">
        <f t="shared" si="17"/>
        <v>321.80169300000006</v>
      </c>
      <c r="G469" s="163">
        <f t="shared" si="18"/>
        <v>2.6907735940909467</v>
      </c>
      <c r="H469" s="207"/>
    </row>
    <row r="470" spans="1:8" s="182" customFormat="1" ht="15.75" hidden="1" x14ac:dyDescent="0.25">
      <c r="A470" s="204"/>
      <c r="B470" s="69" t="s">
        <v>704</v>
      </c>
      <c r="C470" s="59" t="s">
        <v>24</v>
      </c>
      <c r="D470" s="208">
        <v>0</v>
      </c>
      <c r="E470" s="162">
        <v>-337.62294718000004</v>
      </c>
      <c r="F470" s="162">
        <f t="shared" si="17"/>
        <v>-337.62294718000004</v>
      </c>
      <c r="G470" s="163">
        <f t="shared" si="18"/>
        <v>0</v>
      </c>
      <c r="H470" s="207"/>
    </row>
    <row r="471" spans="1:8" s="182" customFormat="1" ht="15.75" hidden="1" x14ac:dyDescent="0.25">
      <c r="A471" s="204"/>
      <c r="B471" s="69" t="s">
        <v>705</v>
      </c>
      <c r="C471" s="59" t="s">
        <v>24</v>
      </c>
      <c r="D471" s="208">
        <v>0</v>
      </c>
      <c r="E471" s="162">
        <v>2.1536293699999995</v>
      </c>
      <c r="F471" s="162">
        <f t="shared" si="17"/>
        <v>2.1536293699999995</v>
      </c>
      <c r="G471" s="163">
        <f t="shared" si="18"/>
        <v>0</v>
      </c>
      <c r="H471" s="207"/>
    </row>
    <row r="472" spans="1:8" s="182" customFormat="1" ht="15.75" hidden="1" x14ac:dyDescent="0.25">
      <c r="A472" s="204"/>
      <c r="B472" s="69" t="s">
        <v>706</v>
      </c>
      <c r="C472" s="59" t="s">
        <v>24</v>
      </c>
      <c r="D472" s="208">
        <v>0</v>
      </c>
      <c r="E472" s="162">
        <v>0</v>
      </c>
      <c r="F472" s="162">
        <f t="shared" si="17"/>
        <v>0</v>
      </c>
      <c r="G472" s="163">
        <f t="shared" si="18"/>
        <v>0</v>
      </c>
      <c r="H472" s="207"/>
    </row>
    <row r="473" spans="1:8" s="182" customFormat="1" ht="9" hidden="1" customHeight="1" x14ac:dyDescent="0.25">
      <c r="A473" s="204"/>
      <c r="B473" s="69"/>
      <c r="C473" s="59"/>
      <c r="D473" s="205"/>
      <c r="E473" s="209"/>
      <c r="F473" s="206"/>
      <c r="G473" s="206"/>
      <c r="H473" s="207"/>
    </row>
    <row r="474" spans="1:8" s="182" customFormat="1" ht="20.25" hidden="1" x14ac:dyDescent="0.25">
      <c r="A474" s="210" t="s">
        <v>595</v>
      </c>
      <c r="B474" s="211"/>
      <c r="C474" s="211"/>
      <c r="D474" s="211"/>
      <c r="E474" s="211"/>
      <c r="F474" s="211"/>
      <c r="G474" s="211"/>
      <c r="H474" s="212"/>
    </row>
    <row r="475" spans="1:8" s="182" customFormat="1" ht="15.75" hidden="1" x14ac:dyDescent="0.25">
      <c r="A475" s="204" t="s">
        <v>607</v>
      </c>
      <c r="B475" s="70" t="s">
        <v>608</v>
      </c>
      <c r="C475" s="59" t="s">
        <v>24</v>
      </c>
      <c r="D475" s="208">
        <v>0</v>
      </c>
      <c r="E475" s="162">
        <v>0</v>
      </c>
      <c r="F475" s="162">
        <f t="shared" ref="F475:F483" si="19">E475-D475</f>
        <v>0</v>
      </c>
      <c r="G475" s="163">
        <f t="shared" ref="G475:G483" si="20">IFERROR(F475/D475,0)</f>
        <v>0</v>
      </c>
      <c r="H475" s="213"/>
    </row>
    <row r="476" spans="1:8" s="182" customFormat="1" ht="15.75" hidden="1" x14ac:dyDescent="0.25">
      <c r="A476" s="204"/>
      <c r="B476" s="70" t="s">
        <v>707</v>
      </c>
      <c r="C476" s="59"/>
      <c r="D476" s="208"/>
      <c r="E476" s="162"/>
      <c r="F476" s="162"/>
      <c r="G476" s="163"/>
      <c r="H476" s="213"/>
    </row>
    <row r="477" spans="1:8" s="182" customFormat="1" ht="15.75" hidden="1" x14ac:dyDescent="0.25">
      <c r="A477" s="204"/>
      <c r="B477" s="70" t="s">
        <v>708</v>
      </c>
      <c r="C477" s="59" t="s">
        <v>24</v>
      </c>
      <c r="D477" s="208">
        <v>0</v>
      </c>
      <c r="E477" s="162">
        <v>0</v>
      </c>
      <c r="F477" s="162">
        <f t="shared" si="19"/>
        <v>0</v>
      </c>
      <c r="G477" s="163">
        <f t="shared" si="20"/>
        <v>0</v>
      </c>
      <c r="H477" s="213"/>
    </row>
    <row r="478" spans="1:8" s="182" customFormat="1" ht="15.75" hidden="1" x14ac:dyDescent="0.25">
      <c r="A478" s="204"/>
      <c r="B478" s="70" t="s">
        <v>709</v>
      </c>
      <c r="C478" s="59" t="s">
        <v>24</v>
      </c>
      <c r="D478" s="208">
        <v>0</v>
      </c>
      <c r="E478" s="162">
        <v>0</v>
      </c>
      <c r="F478" s="162">
        <f t="shared" si="19"/>
        <v>0</v>
      </c>
      <c r="G478" s="163">
        <f t="shared" si="20"/>
        <v>0</v>
      </c>
      <c r="H478" s="213"/>
    </row>
    <row r="479" spans="1:8" s="182" customFormat="1" ht="9" hidden="1" customHeight="1" x14ac:dyDescent="0.25">
      <c r="A479" s="204"/>
      <c r="B479" s="70"/>
      <c r="C479" s="59"/>
      <c r="D479" s="205"/>
      <c r="E479" s="214"/>
      <c r="F479" s="162"/>
      <c r="G479" s="163"/>
      <c r="H479" s="213"/>
    </row>
    <row r="480" spans="1:8" s="182" customFormat="1" ht="15.75" hidden="1" x14ac:dyDescent="0.25">
      <c r="A480" s="204" t="s">
        <v>641</v>
      </c>
      <c r="B480" s="70" t="s">
        <v>418</v>
      </c>
      <c r="C480" s="59" t="s">
        <v>24</v>
      </c>
      <c r="D480" s="215">
        <f>D482</f>
        <v>168.97938393035159</v>
      </c>
      <c r="E480" s="216">
        <f>E482</f>
        <v>51.424527449999999</v>
      </c>
      <c r="F480" s="162">
        <f t="shared" si="19"/>
        <v>-117.55485648035159</v>
      </c>
      <c r="G480" s="163">
        <f t="shared" si="20"/>
        <v>-0.69567573124070747</v>
      </c>
      <c r="H480" s="213"/>
    </row>
    <row r="481" spans="1:8" s="182" customFormat="1" ht="13.5" hidden="1" customHeight="1" x14ac:dyDescent="0.25">
      <c r="A481" s="204"/>
      <c r="B481" s="70" t="s">
        <v>710</v>
      </c>
      <c r="C481" s="59"/>
      <c r="D481" s="217"/>
      <c r="E481" s="218"/>
      <c r="F481" s="162"/>
      <c r="G481" s="163"/>
      <c r="H481" s="213"/>
    </row>
    <row r="482" spans="1:8" s="182" customFormat="1" ht="15.75" hidden="1" x14ac:dyDescent="0.25">
      <c r="A482" s="204"/>
      <c r="B482" s="70" t="s">
        <v>711</v>
      </c>
      <c r="C482" s="59" t="s">
        <v>24</v>
      </c>
      <c r="D482" s="208">
        <f>D406</f>
        <v>168.97938393035159</v>
      </c>
      <c r="E482" s="162">
        <f>E406</f>
        <v>51.424527449999999</v>
      </c>
      <c r="F482" s="162">
        <f t="shared" si="19"/>
        <v>-117.55485648035159</v>
      </c>
      <c r="G482" s="163">
        <f t="shared" si="20"/>
        <v>-0.69567573124070747</v>
      </c>
      <c r="H482" s="213"/>
    </row>
    <row r="483" spans="1:8" s="182" customFormat="1" ht="15.75" hidden="1" x14ac:dyDescent="0.25">
      <c r="A483" s="204"/>
      <c r="B483" s="70" t="s">
        <v>704</v>
      </c>
      <c r="C483" s="59" t="s">
        <v>24</v>
      </c>
      <c r="D483" s="208">
        <v>0</v>
      </c>
      <c r="E483" s="162">
        <v>0</v>
      </c>
      <c r="F483" s="162">
        <f t="shared" si="19"/>
        <v>0</v>
      </c>
      <c r="G483" s="163">
        <f t="shared" si="20"/>
        <v>0</v>
      </c>
      <c r="H483" s="213"/>
    </row>
    <row r="484" spans="1:8" ht="15.75" x14ac:dyDescent="0.25">
      <c r="A484" s="1"/>
      <c r="B484" s="2"/>
      <c r="C484" s="3"/>
      <c r="D484" s="4"/>
      <c r="E484" s="4"/>
      <c r="F484" s="4"/>
      <c r="G484" s="4"/>
      <c r="H484" s="6"/>
    </row>
  </sheetData>
  <mergeCells count="35">
    <mergeCell ref="H464:H465"/>
    <mergeCell ref="A466:H466"/>
    <mergeCell ref="A474:H474"/>
    <mergeCell ref="A373:B373"/>
    <mergeCell ref="A455:G455"/>
    <mergeCell ref="A456:G456"/>
    <mergeCell ref="A457:G457"/>
    <mergeCell ref="A459:G459"/>
    <mergeCell ref="A464:A465"/>
    <mergeCell ref="B464:B465"/>
    <mergeCell ref="C464:C465"/>
    <mergeCell ref="D464:E464"/>
    <mergeCell ref="F464:G464"/>
    <mergeCell ref="H19:H20"/>
    <mergeCell ref="A22:G22"/>
    <mergeCell ref="A166:G166"/>
    <mergeCell ref="A318:G318"/>
    <mergeCell ref="A368:G369"/>
    <mergeCell ref="A370:A371"/>
    <mergeCell ref="B370:B371"/>
    <mergeCell ref="C370:C371"/>
    <mergeCell ref="D370:E370"/>
    <mergeCell ref="F370:G370"/>
    <mergeCell ref="A18:G18"/>
    <mergeCell ref="A19:A20"/>
    <mergeCell ref="B19:B20"/>
    <mergeCell ref="C19:C20"/>
    <mergeCell ref="D19:E19"/>
    <mergeCell ref="F19:G19"/>
    <mergeCell ref="A6:G7"/>
    <mergeCell ref="A9:B9"/>
    <mergeCell ref="A10:B10"/>
    <mergeCell ref="A11:B11"/>
    <mergeCell ref="A14:B14"/>
    <mergeCell ref="A15:B15"/>
  </mergeCells>
  <pageMargins left="0.31496062992125984" right="0.31496062992125984" top="0.35433070866141736" bottom="0.35433070866141736" header="0.31496062992125984" footer="0.31496062992125984"/>
  <pageSetup paperSize="9" scale="51" fitToHeight="0" orientation="portrait" copies="2" r:id="rId1"/>
  <rowBreaks count="2" manualBreakCount="2">
    <brk id="287" max="7" man="1"/>
    <brk id="45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ФЭМ Чеченэнерго</vt:lpstr>
      <vt:lpstr>'ФЭМ Чеченэнерго'!Область_печати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2024-08-13T13:31:59Z</dcterms:created>
  <dcterms:modified xsi:type="dcterms:W3CDTF">2024-08-13T13:32:47Z</dcterms:modified>
</cp:coreProperties>
</file>