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'12квОсв'!$A$24:$AB$186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'12квОсв'!$A$48:$V$193</definedName>
    <definedName name="Z_03EB9DF4_AC98_4BC6_9F99_BC4E566A59EB_.wvu.FilterData" localSheetId="0" hidden="1">'12квОсв'!$A$48:$V$193</definedName>
    <definedName name="Z_072137E3_9A31_40C6_B2F8_9E0682CF001C_.wvu.FilterData" localSheetId="0" hidden="1">'12квОсв'!$A$48:$V$193</definedName>
    <definedName name="Z_087625E1_6442_4CFE_9ADB_7A5E7D20F421_.wvu.FilterData" localSheetId="0" hidden="1">'12квОсв'!$A$20:$V$203</definedName>
    <definedName name="Z_099F8D69_7585_4416_A0D9_3B92F624255C_.wvu.FilterData" localSheetId="0" hidden="1">'12квОсв'!$A$48:$V$193</definedName>
    <definedName name="Z_1D4769C9_22D3_41D7_BB10_557E5B558A42_.wvu.FilterData" localSheetId="0" hidden="1">'12квОсв'!$A$48:$V$199</definedName>
    <definedName name="Z_2411F0DF_B06E_4B96_B6E2_07231CDB021F_.wvu.FilterData" localSheetId="0" hidden="1">'12квОсв'!$A$24:$V$193</definedName>
    <definedName name="Z_26DAEAC3_92A5_4121_942A_41E1C66C8C7F_.wvu.FilterData" localSheetId="0" hidden="1">'12квОсв'!$A$48:$V$199</definedName>
    <definedName name="Z_28C854DD_575D_436D_BB89_4EBFD66A31F2_.wvu.FilterData" localSheetId="0" hidden="1">'12квОсв'!$A$24:$V$193</definedName>
    <definedName name="Z_28DD50A5_FF68_433B_8BB2_B3B3CEA0C4F3_.wvu.FilterData" localSheetId="0" hidden="1">'12квОсв'!$A$48:$V$199</definedName>
    <definedName name="Z_2AD7D8A5_D91B_4BFF_A9D2_3942C99EEDAD_.wvu.FilterData" localSheetId="0" hidden="1">'12квОсв'!$A$48:$V$199</definedName>
    <definedName name="Z_2B705702_B67B_491C_8E54_4D0D6F3E9453_.wvu.FilterData" localSheetId="0" hidden="1">'12квОсв'!$A$48:$V$197</definedName>
    <definedName name="Z_2B944529_4431_4AE3_A585_21D645644E2B_.wvu.FilterData" localSheetId="0" hidden="1">'12квОсв'!$A$24:$AB$186</definedName>
    <definedName name="Z_2B944529_4431_4AE3_A585_21D645644E2B_.wvu.PrintArea" localSheetId="0" hidden="1">'12квОсв'!$A$1:$V$199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'12квОсв'!$A$48:$V$193</definedName>
    <definedName name="Z_2D0AFCAA_9364_47AA_B985_49881280DD67_.wvu.FilterData" localSheetId="0" hidden="1">'12квОсв'!$A$48:$V$199</definedName>
    <definedName name="Z_2DB1AFA1_9EED_47A4_81DD_AA83ACAA5BC0_.wvu.FilterData" localSheetId="0" hidden="1">'12квОсв'!$A$24:$AB$186</definedName>
    <definedName name="Z_2DB1AFA1_9EED_47A4_81DD_AA83ACAA5BC0_.wvu.PrintArea" localSheetId="0" hidden="1">'12квОсв'!$A$1:$V$199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'12квОсв'!$A$24:$V$193</definedName>
    <definedName name="Z_35E5254D_33D2_4F9E_A1A3_D8A4A840691E_.wvu.FilterData" localSheetId="0" hidden="1">'12квОсв'!$A$48:$V$197</definedName>
    <definedName name="Z_37FDCE4A_6CA4_4AB4_B747_B6F8179F01AF_.wvu.FilterData" localSheetId="0" hidden="1">'12квОсв'!$A$48:$V$199</definedName>
    <definedName name="Z_3DA5BA36_6938_471F_B773_58C819FFA9C8_.wvu.FilterData" localSheetId="0" hidden="1">'12квОсв'!$A$48:$V$193</definedName>
    <definedName name="Z_40AF2882_EE60_4760_BBBA_B54B2DAF72F9_.wvu.FilterData" localSheetId="0" hidden="1">'12квОсв'!$A$48:$V$197</definedName>
    <definedName name="Z_41B76FCA_8ADA_4407_878E_56A7264D83C4_.wvu.FilterData" localSheetId="0" hidden="1">'12квОсв'!$A$48:$V$199</definedName>
    <definedName name="Z_434B79F9_CE67_44DF_BBA0_0AA985688936_.wvu.FilterData" localSheetId="0" hidden="1">'12квОсв'!$A$24:$AB$186</definedName>
    <definedName name="Z_434B79F9_CE67_44DF_BBA0_0AA985688936_.wvu.PrintArea" localSheetId="0" hidden="1">'12квОсв'!$A$1:$V$199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'12квОсв'!$A$48:$V$193</definedName>
    <definedName name="Z_48A60FB0_9A73_41A3_99DB_17520660C91A_.wvu.FilterData" localSheetId="0" hidden="1">'12квОсв'!$A$24:$AB$186</definedName>
    <definedName name="Z_48A60FB0_9A73_41A3_99DB_17520660C91A_.wvu.PrintArea" localSheetId="0" hidden="1">'12квОсв'!$A$1:$V$199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'12квОсв'!$A$48:$V$199</definedName>
    <definedName name="Z_4C3B9284_9F6E_4B16_ADF3_C6E5557CCDE2_.wvu.FilterData" localSheetId="0" hidden="1">'12квОсв'!$A$24:$V$193</definedName>
    <definedName name="Z_55112044_F641_4E62_9B15_3FD5213338B9_.wvu.FilterData" localSheetId="0" hidden="1">'12квОсв'!$A$24:$V$193</definedName>
    <definedName name="Z_55AAC02E_354B_458A_B57A_9A758D9C24F6_.wvu.FilterData" localSheetId="0" hidden="1">'12квОсв'!$A$48:$V$193</definedName>
    <definedName name="Z_5939E2BE_D513_447E_886D_794B8773EF22_.wvu.FilterData" localSheetId="0" hidden="1">'12квОсв'!$A$48:$V$193</definedName>
    <definedName name="Z_5EADC1CF_ED63_4C90_B528_B134FE0A2319_.wvu.FilterData" localSheetId="0" hidden="1">'12квОсв'!$A$48:$V$199</definedName>
    <definedName name="Z_5F2A370E_836A_4992_942B_22CE95057883_.wvu.FilterData" localSheetId="0" hidden="1">'12квОсв'!$A$48:$V$193</definedName>
    <definedName name="Z_5F39CD15_C553_4CF0_940C_0295EF87970E_.wvu.FilterData" localSheetId="0" hidden="1">'12квОсв'!$A$48:$V$199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'12квОсв'!$A$24:$AB$186</definedName>
    <definedName name="Z_638697C3_FF78_4B65_B9E8_EA2C7C52D3B4_.wvu.PrintArea" localSheetId="0" hidden="1">'12квОсв'!$A$1:$V$199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'12квОсв'!$A$48:$V$199</definedName>
    <definedName name="Z_68608AB4_99AC_4E4C_A27D_0DD29BE6EC94_.wvu.FilterData" localSheetId="0" hidden="1">'12квОсв'!$A$48:$V$199</definedName>
    <definedName name="Z_68608AB4_99AC_4E4C_A27D_0DD29BE6EC94_.wvu.PrintArea" localSheetId="0" hidden="1">'12квОсв'!$A$1:$V$199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'12квОсв'!$A$24:$AB$186</definedName>
    <definedName name="Z_702FE522_82F0_49A6_943F_84353B6A3E15_.wvu.FilterData" localSheetId="0" hidden="1">'12квОсв'!$A$48:$V$193</definedName>
    <definedName name="Z_74CE0FEA_305F_4C35_BF60_A17DA60785C5_.wvu.FilterData" localSheetId="0" hidden="1">'12квОсв'!$A$24:$AB$186</definedName>
    <definedName name="Z_74CE0FEA_305F_4C35_BF60_A17DA60785C5_.wvu.PrintArea" localSheetId="0" hidden="1">'12квОсв'!$A$1:$V$199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'12квОсв'!$A$20:$V$203</definedName>
    <definedName name="Z_7A600714_71D6_47BA_A813_775E7C7D2FBC_.wvu.FilterData" localSheetId="0" hidden="1">'12квОсв'!$A$48:$V$193</definedName>
    <definedName name="Z_7AF98FE0_D761_4DCC_843E_01D5FF3D89E1_.wvu.FilterData" localSheetId="0" hidden="1">'12квОсв'!$A$48:$V$193</definedName>
    <definedName name="Z_7DEB5728_2FB9_407E_AD51_935C096482A6_.wvu.FilterData" localSheetId="0" hidden="1">'12квОсв'!$A$24:$V$193</definedName>
    <definedName name="Z_7DEB5728_2FB9_407E_AD51_935C096482A6_.wvu.PrintArea" localSheetId="0" hidden="1">'12квОсв'!$A$1:$V$199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'12квОсв'!$A$48:$V$199</definedName>
    <definedName name="Z_802102DC_FBE0_4A84_A4E5_B623C4572B73_.wvu.FilterData" localSheetId="0" hidden="1">'12квОсв'!$A$24:$AB$186</definedName>
    <definedName name="Z_802102DC_FBE0_4A84_A4E5_B623C4572B73_.wvu.PrintArea" localSheetId="0" hidden="1">'12квОсв'!$A$1:$V$199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'12квОсв'!$A$48:$V$204</definedName>
    <definedName name="Z_82FE6FC8_CA67_4A4B_AF05_E7C978721CCD_.wvu.FilterData" localSheetId="0" hidden="1">'12квОсв'!$A$48:$V$193</definedName>
    <definedName name="Z_83892220_42BE_4E65_B5DD_7312A39A3DC0_.wvu.FilterData" localSheetId="0" hidden="1">'12квОсв'!$A$48:$V$199</definedName>
    <definedName name="Z_84321A1D_5D30_4E68_AC39_2B3966EB8B19_.wvu.FilterData" localSheetId="0" hidden="1">'12квОсв'!$A$48:$V$199</definedName>
    <definedName name="Z_8562E1EA_A7A6_4ECB_965F_7FEF3C69B7FB_.wvu.FilterData" localSheetId="0" hidden="1">'12квОсв'!$A$48:$V$199</definedName>
    <definedName name="Z_86ABB103_B007_4CE7_BE9F_F4EED57FA42A_.wvu.FilterData" localSheetId="0" hidden="1">'12квОсв'!$A$24:$AB$186</definedName>
    <definedName name="Z_86ABB103_B007_4CE7_BE9F_F4EED57FA42A_.wvu.PrintArea" localSheetId="0" hidden="1">'12квОсв'!$A$1:$V$199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'12квОсв'!$A$48:$V$193</definedName>
    <definedName name="Z_887CD72D_476D_4F24_A01E_D0BC250F50FB_.wvu.FilterData" localSheetId="0" hidden="1">'12квОсв'!$A$24:$AB$186</definedName>
    <definedName name="Z_8C96D9DD_5E01_4B30_95B0_086CFC2C6C55_.wvu.FilterData" localSheetId="0" hidden="1">'12квОсв'!$A$48:$V$199</definedName>
    <definedName name="Z_8CF66D4F_C382_40A9_9E2A_969FC78174FB_.wvu.FilterData" localSheetId="0" hidden="1">'12квОсв'!$A$48:$V$199</definedName>
    <definedName name="Z_8F1D26EC_2A17_448C_B03E_3E3FACB015C6_.wvu.FilterData" localSheetId="0" hidden="1">'12квОсв'!$A$24:$AB$186</definedName>
    <definedName name="Z_8F1D26EC_2A17_448C_B03E_3E3FACB015C6_.wvu.PrintArea" localSheetId="0" hidden="1">'12квОсв'!$A$1:$V$199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'12квОсв'!$A$20:$V$203</definedName>
    <definedName name="Z_90F446D3_8F17_4085_80BE_278C9FB5921D_.wvu.FilterData" localSheetId="0" hidden="1">'12квОсв'!$A$48:$V$199</definedName>
    <definedName name="Z_91494F75_FA16_4211_B67C_8409302B5530_.wvu.FilterData" localSheetId="0" hidden="1">'12квОсв'!$A$24:$AB$186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'12квОсв'!$A$48:$V$199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'12квОсв'!$A$48:$V$197</definedName>
    <definedName name="Z_91B3C248_D769_4FF3_ADD2_66FB1E146DB1_.wvu.FilterData" localSheetId="0" hidden="1">'12квОсв'!$A$48:$V$199</definedName>
    <definedName name="Z_91C6F324_F361_4A8F_B9C3_6FF2051955FB_.wvu.FilterData" localSheetId="0" hidden="1">'12квОсв'!$A$48:$V$199</definedName>
    <definedName name="Z_92A9B708_7856_444B_B4D2_F25F43E6C0C3_.wvu.FilterData" localSheetId="0" hidden="1">'12квОсв'!$A$48:$V$193</definedName>
    <definedName name="Z_96C5C045_D63B_488E_AAF1_E51F06B8E6A1_.wvu.FilterData" localSheetId="0" hidden="1">'12квОсв'!$A$24:$V$193</definedName>
    <definedName name="Z_96D66BBF_87D4_466D_B500_423361C5C709_.wvu.FilterData" localSheetId="0" hidden="1">'12квОсв'!$A$48:$V$193</definedName>
    <definedName name="Z_97A96CCC_FE99_437D_B8D6_12A96FD7E5E0_.wvu.FilterData" localSheetId="0" hidden="1">'12квОсв'!$A$24:$AB$186</definedName>
    <definedName name="Z_992A4BBD_9184_4F17_9E7C_14886515C900_.wvu.FilterData" localSheetId="0" hidden="1">'12квОсв'!$A$48:$V$199</definedName>
    <definedName name="Z_9EB4C06B_C4E3_4FC8_B82B_63B953E6624A_.wvu.FilterData" localSheetId="0" hidden="1">'12квОсв'!$A$48:$V$193</definedName>
    <definedName name="Z_9F5406DC_89AB_4D73_8A15_7589A4B6E17E_.wvu.FilterData" localSheetId="0" hidden="1">'12квОсв'!$A$48:$V$199</definedName>
    <definedName name="Z_A0CC8554_66A6_49FF_911C_B8E862557F96_.wvu.FilterData" localSheetId="0" hidden="1">'12квОсв'!$A$24:$V$193</definedName>
    <definedName name="Z_A132F0A7_D9B6_4BF3_83AB_B244BEA6BB51_.wvu.FilterData" localSheetId="0" hidden="1">'12квОсв'!$A$48:$V$199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'12квОсв'!$A$24:$V$193</definedName>
    <definedName name="Z_A15C0F21_5131_41E0_AFE4_42812F6B0841_.wvu.PrintArea" localSheetId="0" hidden="1">'12квОсв'!$A$1:$V$199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'12квОсв'!$A$24:$AB$186</definedName>
    <definedName name="Z_A26238BE_7791_46AE_8DC7_FDB913DC2957_.wvu.PrintArea" localSheetId="0" hidden="1">'12квОсв'!$A$1:$V$199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'12квОсв'!$A$48:$V$193</definedName>
    <definedName name="Z_A6016254_B165_4134_8764_5CABD680509E_.wvu.FilterData" localSheetId="0" hidden="1">'12квОсв'!$A$24:$AB$186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'12квОсв'!$A$48:$V$199</definedName>
    <definedName name="Z_A9216DE1_6650_4651_9830_13DDA1C2CD91_.wvu.FilterData" localSheetId="0" hidden="1">'12квОсв'!$A$48:$V$193</definedName>
    <definedName name="Z_AB8D6E5A_B563_4E6A_A417_E8622BA78E0B_.wvu.FilterData" localSheetId="0" hidden="1">'12квОсв'!$A$48:$V$197</definedName>
    <definedName name="Z_AFBDF438_B40A_4684_94F8_56FA1356ADC3_.wvu.FilterData" localSheetId="0" hidden="1">'12квОсв'!$A$48:$V$193</definedName>
    <definedName name="Z_B5BE75AE_9D7A_4463_90B4_A4B1B19172CB_.wvu.FilterData" localSheetId="0" hidden="1">'12квОсв'!$A$48:$V$199</definedName>
    <definedName name="Z_B7343056_A75A_4C54_8731_E17F57DE7967_.wvu.FilterData" localSheetId="0" hidden="1">'12квОсв'!$A$48:$V$193</definedName>
    <definedName name="Z_B74C834F_88DE_4FBD_9E60_56D6F61CCB0C_.wvu.FilterData" localSheetId="0" hidden="1">'12квОсв'!$A$48:$V$199</definedName>
    <definedName name="Z_B81CE5DD_59C7_4219_9F64_9F23059D6732_.wvu.FilterData" localSheetId="0" hidden="1">'12квОсв'!$A$24:$AB$186</definedName>
    <definedName name="Z_B81CE5DD_59C7_4219_9F64_9F23059D6732_.wvu.PrintArea" localSheetId="0" hidden="1">'12квОсв'!$A$1:$V$199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'12квОсв'!$A$48:$V$199</definedName>
    <definedName name="Z_B8C11432_7879_4F6B_96D4_6AB50672E558_.wvu.FilterData" localSheetId="0" hidden="1">'12квОсв'!$A$48:$V$197</definedName>
    <definedName name="Z_BBF0EF1B_DBD8_4492_9CF8_F958D341F225_.wvu.FilterData" localSheetId="0" hidden="1">'12квОсв'!$A$48:$V$199</definedName>
    <definedName name="Z_BE151334_7720_47A8_B744_1F1F36FD5527_.wvu.FilterData" localSheetId="0" hidden="1">'12квОсв'!$A$48:$V$199</definedName>
    <definedName name="Z_BFFE2A37_2C1B_436E_B89F_7510F15CEFB6_.wvu.FilterData" localSheetId="0" hidden="1">'12квОсв'!$A$48:$V$193</definedName>
    <definedName name="Z_C4035866_E753_4E74_BD98_B610EDCCE194_.wvu.FilterData" localSheetId="0" hidden="1">'12квОсв'!$A$24:$AB$186</definedName>
    <definedName name="Z_C4035866_E753_4E74_BD98_B610EDCCE194_.wvu.PrintArea" localSheetId="0" hidden="1">'12квОсв'!$A$1:$V$199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'12квОсв'!$A$48:$V$193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'12квОсв'!$A$48:$V$193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'12квОсв'!$A$48:$V$193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'12квОсв'!$A$48:$V$199</definedName>
    <definedName name="Z_C784D978_84A4_4849_AEF3_4B731E7B807D_.wvu.FilterData" localSheetId="0" hidden="1">'12квОсв'!$A$48:$V$199</definedName>
    <definedName name="Z_C8008826_10AC_4917_AE8D_1FAF506D7F03_.wvu.FilterData" localSheetId="0" hidden="1">'12квОсв'!$A$48:$V$199</definedName>
    <definedName name="Z_CA769590_FE17_45EE_B2BE_AFEDEEB57907_.wvu.FilterData" localSheetId="0" hidden="1">'12квОсв'!$A$48:$V$193</definedName>
    <definedName name="Z_CB37D951_96F5_4AE8_99D2_D7A8085BE3F7_.wvu.FilterData" localSheetId="0" hidden="1">'12квОсв'!$A$48:$V$199</definedName>
    <definedName name="Z_CBCE1805_078A_40E0_B01A_2A86DFDA611F_.wvu.FilterData" localSheetId="0" hidden="1">'12квОсв'!$A$48:$V$197</definedName>
    <definedName name="Z_CC123666_CB75_43B7_BE8D_6AA4F2C525E2_.wvu.FilterData" localSheetId="0" hidden="1">'12квОсв'!$A$48:$V$193</definedName>
    <definedName name="Z_CD2BBFCB_F678_40DB_8294_B16D7E70A3F2_.wvu.FilterData" localSheetId="0" hidden="1">'12квОсв'!$A$48:$V$193</definedName>
    <definedName name="Z_D2510616_5538_4496_B8B3_EFACE99A621B_.wvu.FilterData" localSheetId="0" hidden="1">'12квОсв'!$A$48:$V$199</definedName>
    <definedName name="Z_D35C68D5_4AB4_4876_B7AC_DB5808787904_.wvu.FilterData" localSheetId="0" hidden="1">'12квОсв'!$A$48:$V$199</definedName>
    <definedName name="Z_DA122019_8AEE_403B_8CA9_CE2DE64BEB84_.wvu.FilterData" localSheetId="0" hidden="1">'12квОсв'!$A$48:$V$193</definedName>
    <definedName name="Z_DDBFD93F_B53F_49B8_9E4F_E6E743173263_.wvu.FilterData" localSheetId="0" hidden="1">'12квОсв'!$A$24:$AB$186</definedName>
    <definedName name="Z_E044C467_E737_4DD1_A683_090AEE546589_.wvu.FilterData" localSheetId="0" hidden="1">'12квОсв'!$A$48:$V$199</definedName>
    <definedName name="Z_E0F715AC_EC95_4989_9B43_95240978CE30_.wvu.FilterData" localSheetId="0" hidden="1">'12квОсв'!$A$48:$V$193</definedName>
    <definedName name="Z_E222F804_7F63_4CAB_BA7F_EB015BC276B9_.wvu.FilterData" localSheetId="0" hidden="1">'12квОсв'!$A$48:$V$204</definedName>
    <definedName name="Z_E26A94BD_FBAC_41ED_8339_7D59AFA7B3CD_.wvu.FilterData" localSheetId="0" hidden="1">'12квОсв'!$A$48:$V$193</definedName>
    <definedName name="Z_E2760D9D_711F_48FF_88BA_568697ED1953_.wvu.FilterData" localSheetId="0" hidden="1">'12квОсв'!$A$48:$V$197</definedName>
    <definedName name="Z_E35C38A5_5727_4360_B062_90A9188B0F56_.wvu.FilterData" localSheetId="0" hidden="1">'12квОсв'!$A$48:$V$199</definedName>
    <definedName name="Z_E6561C9A_632C_41BB_8A75_C9A4FA81ADE6_.wvu.FilterData" localSheetId="0" hidden="1">'12квОсв'!$A$24:$AB$118</definedName>
    <definedName name="Z_E67E8D2C_C698_4923_AE59_CA6766696DF8_.wvu.FilterData" localSheetId="0" hidden="1">'12квОсв'!$A$48:$V$193</definedName>
    <definedName name="Z_E72B1AF8_6300_439C_923E_426428AA6492_.wvu.FilterData" localSheetId="0" hidden="1">'12квОсв'!$A$24:$AB$186</definedName>
    <definedName name="Z_E8F36E3D_6729_4114_942B_5226BE6574BA_.wvu.FilterData" localSheetId="0" hidden="1">'12квОсв'!$A$48:$V$193</definedName>
    <definedName name="Z_E9C71993_3DA8_42BC_B3BF_66DEC161149F_.wvu.FilterData" localSheetId="0" hidden="1">'12квОсв'!$A$48:$V$193</definedName>
    <definedName name="Z_EA0661A5_3858_4CE5_8A66_6DE59115BC04_.wvu.FilterData" localSheetId="0" hidden="1">'12квОсв'!$A$48:$V$199</definedName>
    <definedName name="Z_EB035077_D1D6_4DE3_9316_3D8FAB8685E1_.wvu.FilterData" localSheetId="0" hidden="1">'12квОсв'!$A$24:$V$193</definedName>
    <definedName name="Z_EDE0ED8E_E34E_4BB0_ABEA_40847C828F8F_.wvu.FilterData" localSheetId="0" hidden="1">'12квОсв'!$A$48:$V$199</definedName>
    <definedName name="Z_F1AA8E75_AC05_4FC1_B5E1_D271B0A93A4F_.wvu.FilterData" localSheetId="0" hidden="1">'12квОсв'!$A$24:$AB$186</definedName>
    <definedName name="Z_F29DD04C_48E6_48FE_90D7_16D4A05BCFB2_.wvu.FilterData" localSheetId="0" hidden="1">'12квОсв'!$A$24:$AB$186</definedName>
    <definedName name="Z_F29DD04C_48E6_48FE_90D7_16D4A05BCFB2_.wvu.PrintArea" localSheetId="0" hidden="1">'12квОсв'!$A$1:$V$199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'12квОсв'!$A$48:$V$199</definedName>
    <definedName name="Z_F76F23A2_F414_4A2E_84E8_865337660174_.wvu.FilterData" localSheetId="0" hidden="1">'12квОсв'!$A$48:$V$199</definedName>
    <definedName name="Z_F979D6CF_076C_43BF_8A89_212D37CD2E24_.wvu.FilterData" localSheetId="0" hidden="1">'12квОсв'!$A$48:$V$199</definedName>
    <definedName name="Z_F98F2E63_0546_4C4F_8D46_045300C4EEF7_.wvu.FilterData" localSheetId="0" hidden="1">'12квОсв'!$A$48:$V$199</definedName>
    <definedName name="Z_FB08CD6B_30AF_4D5D_BBA2_72A2A4786C23_.wvu.FilterData" localSheetId="0" hidden="1">'12квОсв'!$A$48:$V$199</definedName>
    <definedName name="Z_FF0BECDC_6018_439F_BA8A_653BFFBC84E9_.wvu.FilterData" localSheetId="0" hidden="1">'12квОсв'!$A$48:$V$193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'12квОсв'!$A$1:$V$199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6" i="1" l="1"/>
  <c r="T186" i="1"/>
  <c r="S186" i="1"/>
  <c r="P184" i="1"/>
  <c r="P162" i="1" s="1"/>
  <c r="P41" i="1" s="1"/>
  <c r="L184" i="1"/>
  <c r="L162" i="1" s="1"/>
  <c r="L41" i="1" s="1"/>
  <c r="I185" i="1"/>
  <c r="Q184" i="1"/>
  <c r="O184" i="1"/>
  <c r="N184" i="1"/>
  <c r="M184" i="1"/>
  <c r="K184" i="1"/>
  <c r="J184" i="1"/>
  <c r="I184" i="1"/>
  <c r="I162" i="1" s="1"/>
  <c r="G184" i="1"/>
  <c r="E184" i="1"/>
  <c r="D184" i="1"/>
  <c r="D162" i="1" s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O162" i="1"/>
  <c r="N162" i="1"/>
  <c r="K162" i="1"/>
  <c r="J162" i="1"/>
  <c r="G162" i="1"/>
  <c r="E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U128" i="1"/>
  <c r="T128" i="1"/>
  <c r="S128" i="1"/>
  <c r="U127" i="1"/>
  <c r="T127" i="1"/>
  <c r="S127" i="1"/>
  <c r="U126" i="1"/>
  <c r="T126" i="1"/>
  <c r="S126" i="1"/>
  <c r="U125" i="1"/>
  <c r="T125" i="1"/>
  <c r="S125" i="1"/>
  <c r="U124" i="1"/>
  <c r="T124" i="1"/>
  <c r="S124" i="1"/>
  <c r="U123" i="1"/>
  <c r="T123" i="1"/>
  <c r="S123" i="1"/>
  <c r="H122" i="1"/>
  <c r="I122" i="1"/>
  <c r="H121" i="1"/>
  <c r="I121" i="1"/>
  <c r="I118" i="1" s="1"/>
  <c r="I32" i="1" s="1"/>
  <c r="N118" i="1"/>
  <c r="I120" i="1"/>
  <c r="U119" i="1"/>
  <c r="P118" i="1"/>
  <c r="L118" i="1"/>
  <c r="I119" i="1"/>
  <c r="H119" i="1"/>
  <c r="D118" i="1"/>
  <c r="Q118" i="1"/>
  <c r="O118" i="1"/>
  <c r="M118" i="1"/>
  <c r="M32" i="1" s="1"/>
  <c r="K118" i="1"/>
  <c r="G118" i="1"/>
  <c r="F118" i="1"/>
  <c r="E118" i="1"/>
  <c r="U117" i="1"/>
  <c r="T117" i="1"/>
  <c r="S117" i="1"/>
  <c r="I116" i="1"/>
  <c r="H116" i="1"/>
  <c r="I115" i="1"/>
  <c r="H115" i="1"/>
  <c r="I114" i="1"/>
  <c r="H114" i="1"/>
  <c r="I113" i="1"/>
  <c r="H113" i="1"/>
  <c r="I112" i="1"/>
  <c r="I111" i="1"/>
  <c r="H111" i="1"/>
  <c r="I110" i="1"/>
  <c r="H110" i="1"/>
  <c r="I109" i="1"/>
  <c r="H109" i="1"/>
  <c r="I108" i="1"/>
  <c r="E106" i="1"/>
  <c r="P106" i="1"/>
  <c r="L106" i="1"/>
  <c r="I107" i="1"/>
  <c r="H107" i="1"/>
  <c r="Q106" i="1"/>
  <c r="Q30" i="1" s="1"/>
  <c r="O106" i="1"/>
  <c r="M106" i="1"/>
  <c r="K106" i="1"/>
  <c r="I106" i="1"/>
  <c r="I30" i="1" s="1"/>
  <c r="G106" i="1"/>
  <c r="D106" i="1"/>
  <c r="U105" i="1"/>
  <c r="T105" i="1"/>
  <c r="S105" i="1"/>
  <c r="U104" i="1"/>
  <c r="T104" i="1"/>
  <c r="S104" i="1"/>
  <c r="Q103" i="1"/>
  <c r="Q29" i="1" s="1"/>
  <c r="P103" i="1"/>
  <c r="O103" i="1"/>
  <c r="N103" i="1"/>
  <c r="M103" i="1"/>
  <c r="M29" i="1" s="1"/>
  <c r="L103" i="1"/>
  <c r="K103" i="1"/>
  <c r="J103" i="1"/>
  <c r="I103" i="1"/>
  <c r="S103" i="1" s="1"/>
  <c r="H103" i="1"/>
  <c r="T103" i="1" s="1"/>
  <c r="G103" i="1"/>
  <c r="E103" i="1"/>
  <c r="D103" i="1"/>
  <c r="D29" i="1" s="1"/>
  <c r="U102" i="1"/>
  <c r="T102" i="1"/>
  <c r="S102" i="1"/>
  <c r="U101" i="1"/>
  <c r="T101" i="1"/>
  <c r="S101" i="1"/>
  <c r="Q100" i="1"/>
  <c r="P100" i="1"/>
  <c r="O100" i="1"/>
  <c r="N100" i="1"/>
  <c r="M100" i="1"/>
  <c r="L100" i="1"/>
  <c r="K100" i="1"/>
  <c r="J100" i="1"/>
  <c r="I100" i="1"/>
  <c r="S100" i="1" s="1"/>
  <c r="H100" i="1"/>
  <c r="T100" i="1" s="1"/>
  <c r="G100" i="1"/>
  <c r="E100" i="1"/>
  <c r="D100" i="1"/>
  <c r="U99" i="1"/>
  <c r="I99" i="1"/>
  <c r="H99" i="1"/>
  <c r="I98" i="1"/>
  <c r="H98" i="1"/>
  <c r="U97" i="1"/>
  <c r="I97" i="1"/>
  <c r="H97" i="1"/>
  <c r="I96" i="1"/>
  <c r="H96" i="1"/>
  <c r="U95" i="1"/>
  <c r="P93" i="1"/>
  <c r="L93" i="1"/>
  <c r="I95" i="1"/>
  <c r="H95" i="1"/>
  <c r="N93" i="1"/>
  <c r="I94" i="1"/>
  <c r="I93" i="1" s="1"/>
  <c r="E93" i="1"/>
  <c r="Q93" i="1"/>
  <c r="O93" i="1"/>
  <c r="M93" i="1"/>
  <c r="K93" i="1"/>
  <c r="G93" i="1"/>
  <c r="F93" i="1"/>
  <c r="D93" i="1"/>
  <c r="U92" i="1"/>
  <c r="T92" i="1"/>
  <c r="S92" i="1"/>
  <c r="U91" i="1"/>
  <c r="I91" i="1"/>
  <c r="H91" i="1"/>
  <c r="N88" i="1"/>
  <c r="N87" i="1" s="1"/>
  <c r="I90" i="1"/>
  <c r="E88" i="1"/>
  <c r="E87" i="1" s="1"/>
  <c r="P88" i="1"/>
  <c r="L88" i="1"/>
  <c r="I89" i="1"/>
  <c r="H89" i="1"/>
  <c r="U89" i="1" s="1"/>
  <c r="Q88" i="1"/>
  <c r="Q87" i="1" s="1"/>
  <c r="O88" i="1"/>
  <c r="M88" i="1"/>
  <c r="M87" i="1" s="1"/>
  <c r="K88" i="1"/>
  <c r="I88" i="1"/>
  <c r="I87" i="1" s="1"/>
  <c r="G88" i="1"/>
  <c r="F88" i="1"/>
  <c r="D88" i="1"/>
  <c r="P87" i="1"/>
  <c r="O87" i="1"/>
  <c r="L87" i="1"/>
  <c r="K87" i="1"/>
  <c r="G87" i="1"/>
  <c r="D87" i="1"/>
  <c r="U86" i="1"/>
  <c r="T86" i="1"/>
  <c r="S86" i="1"/>
  <c r="P83" i="1"/>
  <c r="P82" i="1" s="1"/>
  <c r="P81" i="1" s="1"/>
  <c r="L83" i="1"/>
  <c r="L82" i="1" s="1"/>
  <c r="L81" i="1" s="1"/>
  <c r="I85" i="1"/>
  <c r="H85" i="1"/>
  <c r="N83" i="1"/>
  <c r="N82" i="1" s="1"/>
  <c r="I84" i="1"/>
  <c r="E83" i="1"/>
  <c r="E82" i="1" s="1"/>
  <c r="Q83" i="1"/>
  <c r="O83" i="1"/>
  <c r="O82" i="1" s="1"/>
  <c r="O81" i="1" s="1"/>
  <c r="M83" i="1"/>
  <c r="K83" i="1"/>
  <c r="K82" i="1" s="1"/>
  <c r="I83" i="1"/>
  <c r="G83" i="1"/>
  <c r="G82" i="1" s="1"/>
  <c r="D83" i="1"/>
  <c r="Q82" i="1"/>
  <c r="Q81" i="1" s="1"/>
  <c r="Q28" i="1" s="1"/>
  <c r="M82" i="1"/>
  <c r="M81" i="1" s="1"/>
  <c r="I82" i="1"/>
  <c r="D82" i="1"/>
  <c r="D81" i="1" s="1"/>
  <c r="K81" i="1"/>
  <c r="G81" i="1"/>
  <c r="G28" i="1" s="1"/>
  <c r="I80" i="1"/>
  <c r="H80" i="1"/>
  <c r="U80" i="1" s="1"/>
  <c r="I79" i="1"/>
  <c r="H79" i="1"/>
  <c r="O76" i="1"/>
  <c r="O74" i="1" s="1"/>
  <c r="H78" i="1"/>
  <c r="Q76" i="1"/>
  <c r="Q74" i="1" s="1"/>
  <c r="P76" i="1"/>
  <c r="P74" i="1" s="1"/>
  <c r="L76" i="1"/>
  <c r="L74" i="1" s="1"/>
  <c r="I77" i="1"/>
  <c r="H77" i="1"/>
  <c r="U77" i="1" s="1"/>
  <c r="D76" i="1"/>
  <c r="D74" i="1" s="1"/>
  <c r="N76" i="1"/>
  <c r="N74" i="1" s="1"/>
  <c r="M76" i="1"/>
  <c r="M74" i="1" s="1"/>
  <c r="F76" i="1"/>
  <c r="E76" i="1"/>
  <c r="E74" i="1" s="1"/>
  <c r="U75" i="1"/>
  <c r="T75" i="1"/>
  <c r="S75" i="1"/>
  <c r="U73" i="1"/>
  <c r="T73" i="1"/>
  <c r="S73" i="1"/>
  <c r="U72" i="1"/>
  <c r="T72" i="1"/>
  <c r="S72" i="1"/>
  <c r="U71" i="1"/>
  <c r="T71" i="1"/>
  <c r="S71" i="1"/>
  <c r="S70" i="1"/>
  <c r="Q70" i="1"/>
  <c r="P70" i="1"/>
  <c r="O70" i="1"/>
  <c r="N70" i="1"/>
  <c r="M70" i="1"/>
  <c r="L70" i="1"/>
  <c r="K70" i="1"/>
  <c r="T70" i="1" s="1"/>
  <c r="J70" i="1"/>
  <c r="I70" i="1"/>
  <c r="H70" i="1"/>
  <c r="G70" i="1"/>
  <c r="E70" i="1"/>
  <c r="E64" i="1" s="1"/>
  <c r="D70" i="1"/>
  <c r="Q68" i="1"/>
  <c r="Q65" i="1" s="1"/>
  <c r="Q64" i="1" s="1"/>
  <c r="Q50" i="1" s="1"/>
  <c r="N68" i="1"/>
  <c r="N65" i="1" s="1"/>
  <c r="N64" i="1" s="1"/>
  <c r="M68" i="1"/>
  <c r="M65" i="1" s="1"/>
  <c r="M64" i="1" s="1"/>
  <c r="H69" i="1"/>
  <c r="I69" i="1"/>
  <c r="I68" i="1" s="1"/>
  <c r="I65" i="1" s="1"/>
  <c r="I64" i="1" s="1"/>
  <c r="E68" i="1"/>
  <c r="E65" i="1" s="1"/>
  <c r="D68" i="1"/>
  <c r="D65" i="1" s="1"/>
  <c r="P68" i="1"/>
  <c r="O68" i="1"/>
  <c r="O65" i="1" s="1"/>
  <c r="O64" i="1" s="1"/>
  <c r="L68" i="1"/>
  <c r="K68" i="1"/>
  <c r="J68" i="1"/>
  <c r="J65" i="1" s="1"/>
  <c r="G68" i="1"/>
  <c r="F68" i="1"/>
  <c r="U67" i="1"/>
  <c r="T67" i="1"/>
  <c r="S67" i="1"/>
  <c r="U66" i="1"/>
  <c r="T66" i="1"/>
  <c r="S66" i="1"/>
  <c r="P65" i="1"/>
  <c r="P64" i="1" s="1"/>
  <c r="L65" i="1"/>
  <c r="L64" i="1" s="1"/>
  <c r="K65" i="1"/>
  <c r="K64" i="1" s="1"/>
  <c r="G65" i="1"/>
  <c r="G64" i="1" s="1"/>
  <c r="J64" i="1"/>
  <c r="D64" i="1"/>
  <c r="U63" i="1"/>
  <c r="T63" i="1"/>
  <c r="S63" i="1"/>
  <c r="U62" i="1"/>
  <c r="T62" i="1"/>
  <c r="S62" i="1"/>
  <c r="Q61" i="1"/>
  <c r="P61" i="1"/>
  <c r="O61" i="1"/>
  <c r="N61" i="1"/>
  <c r="M61" i="1"/>
  <c r="L61" i="1"/>
  <c r="K61" i="1"/>
  <c r="T61" i="1" s="1"/>
  <c r="J61" i="1"/>
  <c r="I61" i="1"/>
  <c r="S61" i="1" s="1"/>
  <c r="H61" i="1"/>
  <c r="U61" i="1" s="1"/>
  <c r="G61" i="1"/>
  <c r="E61" i="1"/>
  <c r="D61" i="1"/>
  <c r="I60" i="1"/>
  <c r="H60" i="1"/>
  <c r="U60" i="1" s="1"/>
  <c r="I59" i="1"/>
  <c r="H59" i="1"/>
  <c r="U59" i="1" s="1"/>
  <c r="U58" i="1"/>
  <c r="I58" i="1"/>
  <c r="H58" i="1"/>
  <c r="O54" i="1"/>
  <c r="I57" i="1"/>
  <c r="H57" i="1"/>
  <c r="U57" i="1" s="1"/>
  <c r="Q54" i="1"/>
  <c r="P54" i="1"/>
  <c r="M54" i="1"/>
  <c r="H56" i="1"/>
  <c r="I56" i="1"/>
  <c r="N54" i="1"/>
  <c r="I55" i="1"/>
  <c r="G54" i="1"/>
  <c r="K54" i="1"/>
  <c r="F54" i="1"/>
  <c r="D54" i="1"/>
  <c r="H53" i="1"/>
  <c r="N51" i="1"/>
  <c r="M51" i="1"/>
  <c r="I52" i="1"/>
  <c r="D51" i="1"/>
  <c r="D50" i="1" s="1"/>
  <c r="Q51" i="1"/>
  <c r="U47" i="1"/>
  <c r="T47" i="1"/>
  <c r="S47" i="1"/>
  <c r="P46" i="1"/>
  <c r="O46" i="1"/>
  <c r="N46" i="1"/>
  <c r="L46" i="1"/>
  <c r="K46" i="1"/>
  <c r="J46" i="1"/>
  <c r="I46" i="1"/>
  <c r="G46" i="1"/>
  <c r="E46" i="1"/>
  <c r="D46" i="1"/>
  <c r="U45" i="1"/>
  <c r="T45" i="1"/>
  <c r="Q45" i="1"/>
  <c r="P45" i="1"/>
  <c r="O45" i="1"/>
  <c r="N45" i="1"/>
  <c r="M45" i="1"/>
  <c r="L45" i="1"/>
  <c r="K45" i="1"/>
  <c r="J45" i="1"/>
  <c r="I45" i="1"/>
  <c r="H45" i="1"/>
  <c r="G45" i="1"/>
  <c r="E45" i="1"/>
  <c r="D45" i="1"/>
  <c r="T44" i="1"/>
  <c r="Q44" i="1"/>
  <c r="P44" i="1"/>
  <c r="O44" i="1"/>
  <c r="N44" i="1"/>
  <c r="M44" i="1"/>
  <c r="L44" i="1"/>
  <c r="K44" i="1"/>
  <c r="J44" i="1"/>
  <c r="I44" i="1"/>
  <c r="H44" i="1"/>
  <c r="S44" i="1" s="1"/>
  <c r="G44" i="1"/>
  <c r="E44" i="1"/>
  <c r="D44" i="1"/>
  <c r="Q43" i="1"/>
  <c r="P43" i="1"/>
  <c r="O43" i="1"/>
  <c r="N43" i="1"/>
  <c r="M43" i="1"/>
  <c r="L43" i="1"/>
  <c r="K43" i="1"/>
  <c r="J43" i="1"/>
  <c r="I43" i="1"/>
  <c r="H43" i="1"/>
  <c r="S43" i="1" s="1"/>
  <c r="G43" i="1"/>
  <c r="E43" i="1"/>
  <c r="D43" i="1"/>
  <c r="U42" i="1"/>
  <c r="Q42" i="1"/>
  <c r="P42" i="1"/>
  <c r="O42" i="1"/>
  <c r="N42" i="1"/>
  <c r="M42" i="1"/>
  <c r="L42" i="1"/>
  <c r="K42" i="1"/>
  <c r="J42" i="1"/>
  <c r="I42" i="1"/>
  <c r="H42" i="1"/>
  <c r="G42" i="1"/>
  <c r="E42" i="1"/>
  <c r="D42" i="1"/>
  <c r="O41" i="1"/>
  <c r="N41" i="1"/>
  <c r="K41" i="1"/>
  <c r="J41" i="1"/>
  <c r="I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P32" i="1"/>
  <c r="O32" i="1"/>
  <c r="N32" i="1"/>
  <c r="L32" i="1"/>
  <c r="K32" i="1"/>
  <c r="G32" i="1"/>
  <c r="E32" i="1"/>
  <c r="D32" i="1"/>
  <c r="Q31" i="1"/>
  <c r="P31" i="1"/>
  <c r="O31" i="1"/>
  <c r="N31" i="1"/>
  <c r="M31" i="1"/>
  <c r="L31" i="1"/>
  <c r="K31" i="1"/>
  <c r="J31" i="1"/>
  <c r="I31" i="1"/>
  <c r="H31" i="1"/>
  <c r="T31" i="1" s="1"/>
  <c r="G31" i="1"/>
  <c r="E31" i="1"/>
  <c r="D31" i="1"/>
  <c r="P30" i="1"/>
  <c r="O30" i="1"/>
  <c r="M30" i="1"/>
  <c r="L30" i="1"/>
  <c r="K30" i="1"/>
  <c r="G30" i="1"/>
  <c r="E30" i="1"/>
  <c r="D30" i="1"/>
  <c r="P29" i="1"/>
  <c r="O29" i="1"/>
  <c r="N29" i="1"/>
  <c r="L29" i="1"/>
  <c r="K29" i="1"/>
  <c r="J29" i="1"/>
  <c r="H29" i="1"/>
  <c r="T29" i="1" s="1"/>
  <c r="G29" i="1"/>
  <c r="E29" i="1"/>
  <c r="P28" i="1"/>
  <c r="O28" i="1"/>
  <c r="M28" i="1"/>
  <c r="L28" i="1"/>
  <c r="K28" i="1"/>
  <c r="D28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D49" i="1" l="1"/>
  <c r="D48" i="1" s="1"/>
  <c r="D27" i="1"/>
  <c r="D26" i="1" s="1"/>
  <c r="D25" i="1" s="1"/>
  <c r="T56" i="1"/>
  <c r="S56" i="1"/>
  <c r="U56" i="1"/>
  <c r="Q27" i="1"/>
  <c r="Q26" i="1" s="1"/>
  <c r="Q49" i="1"/>
  <c r="Q48" i="1" s="1"/>
  <c r="S53" i="1"/>
  <c r="T53" i="1"/>
  <c r="U53" i="1"/>
  <c r="P51" i="1"/>
  <c r="P50" i="1" s="1"/>
  <c r="M50" i="1"/>
  <c r="U29" i="1"/>
  <c r="U31" i="1"/>
  <c r="K51" i="1"/>
  <c r="K50" i="1" s="1"/>
  <c r="I53" i="1"/>
  <c r="I51" i="1" s="1"/>
  <c r="I78" i="1"/>
  <c r="I76" i="1" s="1"/>
  <c r="I74" i="1" s="1"/>
  <c r="K76" i="1"/>
  <c r="K74" i="1" s="1"/>
  <c r="T78" i="1"/>
  <c r="U96" i="1"/>
  <c r="T96" i="1"/>
  <c r="O51" i="1"/>
  <c r="O50" i="1" s="1"/>
  <c r="H94" i="1"/>
  <c r="J93" i="1"/>
  <c r="S96" i="1"/>
  <c r="U98" i="1"/>
  <c r="T98" i="1"/>
  <c r="H112" i="1"/>
  <c r="I29" i="1"/>
  <c r="H52" i="1"/>
  <c r="J51" i="1"/>
  <c r="J50" i="1" s="1"/>
  <c r="L54" i="1"/>
  <c r="L51" i="1" s="1"/>
  <c r="L50" i="1" s="1"/>
  <c r="U69" i="1"/>
  <c r="T69" i="1"/>
  <c r="H68" i="1"/>
  <c r="U110" i="1"/>
  <c r="T110" i="1"/>
  <c r="S110" i="1"/>
  <c r="S121" i="1"/>
  <c r="T121" i="1"/>
  <c r="Q162" i="1"/>
  <c r="Q41" i="1" s="1"/>
  <c r="Q46" i="1"/>
  <c r="H185" i="1"/>
  <c r="S29" i="1"/>
  <c r="S31" i="1"/>
  <c r="T43" i="1"/>
  <c r="U44" i="1"/>
  <c r="S45" i="1"/>
  <c r="I54" i="1"/>
  <c r="T58" i="1"/>
  <c r="S58" i="1"/>
  <c r="T59" i="1"/>
  <c r="G76" i="1"/>
  <c r="G74" i="1" s="1"/>
  <c r="T79" i="1"/>
  <c r="U79" i="1" s="1"/>
  <c r="S79" i="1"/>
  <c r="T80" i="1"/>
  <c r="H84" i="1"/>
  <c r="J83" i="1"/>
  <c r="J82" i="1" s="1"/>
  <c r="J81" i="1" s="1"/>
  <c r="J28" i="1" s="1"/>
  <c r="N81" i="1"/>
  <c r="N28" i="1" s="1"/>
  <c r="H108" i="1"/>
  <c r="J106" i="1"/>
  <c r="J30" i="1" s="1"/>
  <c r="N106" i="1"/>
  <c r="N30" i="1" s="1"/>
  <c r="S111" i="1"/>
  <c r="T111" i="1"/>
  <c r="U111" i="1"/>
  <c r="U116" i="1"/>
  <c r="T116" i="1"/>
  <c r="S116" i="1"/>
  <c r="M162" i="1"/>
  <c r="M41" i="1" s="1"/>
  <c r="M46" i="1"/>
  <c r="T57" i="1"/>
  <c r="T60" i="1"/>
  <c r="S60" i="1"/>
  <c r="T77" i="1"/>
  <c r="H76" i="1"/>
  <c r="S77" i="1"/>
  <c r="S89" i="1"/>
  <c r="T89" i="1"/>
  <c r="S98" i="1"/>
  <c r="S107" i="1"/>
  <c r="T107" i="1"/>
  <c r="U107" i="1"/>
  <c r="S115" i="1"/>
  <c r="T115" i="1"/>
  <c r="U115" i="1"/>
  <c r="S42" i="1"/>
  <c r="N50" i="1"/>
  <c r="G51" i="1"/>
  <c r="J54" i="1"/>
  <c r="H55" i="1"/>
  <c r="S59" i="1"/>
  <c r="S69" i="1"/>
  <c r="S80" i="1"/>
  <c r="S113" i="1"/>
  <c r="T113" i="1"/>
  <c r="U113" i="1"/>
  <c r="T42" i="1"/>
  <c r="U43" i="1"/>
  <c r="E54" i="1"/>
  <c r="E51" i="1" s="1"/>
  <c r="E50" i="1" s="1"/>
  <c r="S57" i="1"/>
  <c r="U70" i="1"/>
  <c r="J76" i="1"/>
  <c r="J74" i="1" s="1"/>
  <c r="U78" i="1"/>
  <c r="S78" i="1"/>
  <c r="E81" i="1"/>
  <c r="E28" i="1" s="1"/>
  <c r="S85" i="1"/>
  <c r="T85" i="1"/>
  <c r="U85" i="1" s="1"/>
  <c r="S91" i="1"/>
  <c r="T91" i="1"/>
  <c r="S109" i="1"/>
  <c r="T109" i="1"/>
  <c r="U109" i="1"/>
  <c r="U114" i="1"/>
  <c r="T114" i="1"/>
  <c r="S114" i="1"/>
  <c r="U121" i="1"/>
  <c r="S95" i="1"/>
  <c r="T95" i="1"/>
  <c r="S97" i="1"/>
  <c r="T97" i="1"/>
  <c r="S99" i="1"/>
  <c r="T99" i="1"/>
  <c r="S119" i="1"/>
  <c r="T119" i="1"/>
  <c r="H118" i="1"/>
  <c r="H120" i="1"/>
  <c r="J118" i="1"/>
  <c r="J32" i="1" s="1"/>
  <c r="U122" i="1"/>
  <c r="T122" i="1"/>
  <c r="S122" i="1"/>
  <c r="I81" i="1"/>
  <c r="I28" i="1" s="1"/>
  <c r="H90" i="1"/>
  <c r="J88" i="1"/>
  <c r="J87" i="1" s="1"/>
  <c r="U100" i="1"/>
  <c r="U103" i="1"/>
  <c r="E49" i="1" l="1"/>
  <c r="E48" i="1" s="1"/>
  <c r="E27" i="1"/>
  <c r="E26" i="1" s="1"/>
  <c r="E25" i="1" s="1"/>
  <c r="U90" i="1"/>
  <c r="T90" i="1"/>
  <c r="S90" i="1"/>
  <c r="T118" i="1"/>
  <c r="S118" i="1"/>
  <c r="U118" i="1"/>
  <c r="H32" i="1"/>
  <c r="S185" i="1"/>
  <c r="T185" i="1"/>
  <c r="H184" i="1"/>
  <c r="U185" i="1"/>
  <c r="U112" i="1"/>
  <c r="T112" i="1"/>
  <c r="S112" i="1"/>
  <c r="I50" i="1"/>
  <c r="M27" i="1"/>
  <c r="M26" i="1" s="1"/>
  <c r="M25" i="1" s="1"/>
  <c r="M49" i="1"/>
  <c r="M48" i="1" s="1"/>
  <c r="U55" i="1"/>
  <c r="H54" i="1"/>
  <c r="S55" i="1"/>
  <c r="T55" i="1"/>
  <c r="U84" i="1"/>
  <c r="T84" i="1"/>
  <c r="H83" i="1"/>
  <c r="S84" i="1"/>
  <c r="U52" i="1"/>
  <c r="T52" i="1"/>
  <c r="H51" i="1"/>
  <c r="S52" i="1"/>
  <c r="U94" i="1"/>
  <c r="T94" i="1"/>
  <c r="H93" i="1"/>
  <c r="S94" i="1"/>
  <c r="K49" i="1"/>
  <c r="K48" i="1" s="1"/>
  <c r="K27" i="1"/>
  <c r="K26" i="1" s="1"/>
  <c r="K25" i="1" s="1"/>
  <c r="P49" i="1"/>
  <c r="P48" i="1" s="1"/>
  <c r="P27" i="1"/>
  <c r="P26" i="1" s="1"/>
  <c r="P25" i="1" s="1"/>
  <c r="Q25" i="1"/>
  <c r="N49" i="1"/>
  <c r="N48" i="1" s="1"/>
  <c r="N27" i="1"/>
  <c r="N26" i="1" s="1"/>
  <c r="N25" i="1" s="1"/>
  <c r="U68" i="1"/>
  <c r="T68" i="1"/>
  <c r="H65" i="1"/>
  <c r="S68" i="1"/>
  <c r="H106" i="1"/>
  <c r="H88" i="1"/>
  <c r="H74" i="1"/>
  <c r="T76" i="1"/>
  <c r="U76" i="1" s="1"/>
  <c r="S76" i="1"/>
  <c r="U108" i="1"/>
  <c r="T108" i="1"/>
  <c r="S108" i="1"/>
  <c r="O49" i="1"/>
  <c r="O48" i="1" s="1"/>
  <c r="O27" i="1"/>
  <c r="O26" i="1" s="1"/>
  <c r="O25" i="1" s="1"/>
  <c r="J49" i="1"/>
  <c r="J48" i="1" s="1"/>
  <c r="J27" i="1"/>
  <c r="J26" i="1" s="1"/>
  <c r="J25" i="1" s="1"/>
  <c r="U120" i="1"/>
  <c r="T120" i="1"/>
  <c r="S120" i="1"/>
  <c r="G50" i="1"/>
  <c r="L49" i="1"/>
  <c r="L48" i="1" s="1"/>
  <c r="L27" i="1"/>
  <c r="L26" i="1" s="1"/>
  <c r="L25" i="1" s="1"/>
  <c r="T184" i="1" l="1"/>
  <c r="S184" i="1"/>
  <c r="U184" i="1"/>
  <c r="H162" i="1"/>
  <c r="H46" i="1"/>
  <c r="T106" i="1"/>
  <c r="S106" i="1"/>
  <c r="U106" i="1"/>
  <c r="H30" i="1"/>
  <c r="T74" i="1"/>
  <c r="U74" i="1" s="1"/>
  <c r="S74" i="1"/>
  <c r="U93" i="1"/>
  <c r="S93" i="1"/>
  <c r="T93" i="1"/>
  <c r="T51" i="1"/>
  <c r="S51" i="1"/>
  <c r="U51" i="1"/>
  <c r="U83" i="1"/>
  <c r="S83" i="1"/>
  <c r="H82" i="1"/>
  <c r="T83" i="1"/>
  <c r="T88" i="1"/>
  <c r="S88" i="1"/>
  <c r="U88" i="1"/>
  <c r="H87" i="1"/>
  <c r="G49" i="1"/>
  <c r="G48" i="1" s="1"/>
  <c r="G27" i="1"/>
  <c r="G26" i="1" s="1"/>
  <c r="G25" i="1" s="1"/>
  <c r="S65" i="1"/>
  <c r="H64" i="1"/>
  <c r="H50" i="1" s="1"/>
  <c r="T65" i="1"/>
  <c r="U65" i="1"/>
  <c r="S54" i="1"/>
  <c r="U54" i="1"/>
  <c r="T54" i="1"/>
  <c r="I27" i="1"/>
  <c r="I26" i="1" s="1"/>
  <c r="I25" i="1" s="1"/>
  <c r="I49" i="1"/>
  <c r="I48" i="1" s="1"/>
  <c r="S32" i="1"/>
  <c r="T32" i="1"/>
  <c r="U32" i="1"/>
  <c r="T50" i="1" l="1"/>
  <c r="S50" i="1"/>
  <c r="U50" i="1"/>
  <c r="H27" i="1"/>
  <c r="S87" i="1"/>
  <c r="T87" i="1"/>
  <c r="U87" i="1"/>
  <c r="S162" i="1"/>
  <c r="T162" i="1"/>
  <c r="U162" i="1"/>
  <c r="H41" i="1"/>
  <c r="T82" i="1"/>
  <c r="S82" i="1"/>
  <c r="H81" i="1"/>
  <c r="U82" i="1"/>
  <c r="U64" i="1"/>
  <c r="T64" i="1"/>
  <c r="S64" i="1"/>
  <c r="T30" i="1"/>
  <c r="S30" i="1"/>
  <c r="U30" i="1"/>
  <c r="S46" i="1"/>
  <c r="U46" i="1"/>
  <c r="T46" i="1"/>
  <c r="S81" i="1" l="1"/>
  <c r="T81" i="1"/>
  <c r="U81" i="1" s="1"/>
  <c r="H28" i="1"/>
  <c r="S41" i="1"/>
  <c r="U41" i="1"/>
  <c r="T41" i="1"/>
  <c r="H49" i="1"/>
  <c r="T27" i="1"/>
  <c r="U27" i="1"/>
  <c r="S27" i="1"/>
  <c r="H26" i="1"/>
  <c r="T26" i="1" l="1"/>
  <c r="S26" i="1"/>
  <c r="H25" i="1"/>
  <c r="U26" i="1"/>
  <c r="T49" i="1"/>
  <c r="S49" i="1"/>
  <c r="H48" i="1"/>
  <c r="U49" i="1"/>
  <c r="T28" i="1"/>
  <c r="S28" i="1"/>
  <c r="U28" i="1"/>
  <c r="T48" i="1" l="1"/>
  <c r="S48" i="1"/>
  <c r="U48" i="1"/>
  <c r="T25" i="1"/>
  <c r="S25" i="1"/>
  <c r="U25" i="1"/>
</calcChain>
</file>

<file path=xl/sharedStrings.xml><?xml version="1.0" encoding="utf-8"?>
<sst xmlns="http://schemas.openxmlformats.org/spreadsheetml/2006/main" count="1038" uniqueCount="349">
  <si>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</si>
  <si>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</si>
  <si>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</si>
  <si>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</si>
  <si>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</si>
  <si>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</si>
  <si>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</si>
  <si>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</si>
  <si>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</si>
  <si>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</si>
  <si>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</si>
  <si>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</si>
  <si>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</si>
  <si>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</si>
  <si>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</si>
  <si>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</si>
  <si>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</si>
  <si>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</si>
  <si>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</si>
  <si>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</si>
  <si>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</si>
  <si>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</si>
  <si>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</si>
  <si>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</si>
  <si>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</si>
  <si>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</si>
  <si>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</si>
  <si>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</si>
  <si>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</si>
  <si>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</si>
  <si>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</si>
  <si>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</si>
  <si>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</si>
  <si>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</si>
  <si>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</si>
  <si>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</si>
  <si>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</si>
  <si>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</si>
  <si>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</si>
  <si>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</si>
  <si>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</si>
  <si>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</si>
  <si>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</si>
  <si>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</si>
  <si>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</si>
  <si>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</si>
  <si>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</si>
  <si>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</si>
  <si>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</si>
  <si>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</si>
  <si>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</si>
  <si>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</si>
  <si>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</si>
  <si>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</si>
  <si>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</si>
  <si>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</si>
  <si>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</si>
  <si>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</si>
  <si>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</si>
  <si>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</si>
  <si>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</si>
  <si>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</si>
  <si>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</si>
  <si>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</si>
  <si>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</si>
  <si>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</si>
  <si>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</si>
  <si>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</si>
  <si>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</si>
  <si>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</si>
  <si>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</si>
  <si>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</si>
  <si>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</si>
  <si>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</si>
  <si>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</si>
  <si>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</si>
  <si>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</si>
  <si>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</si>
  <si>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</si>
  <si>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</si>
  <si>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</si>
  <si>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</si>
  <si>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</si>
  <si>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</si>
  <si>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</si>
  <si>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</si>
  <si>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</si>
  <si>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</si>
  <si>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</si>
  <si>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</si>
  <si>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</si>
  <si>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</si>
  <si>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</si>
  <si>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</si>
  <si>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</si>
  <si>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</si>
  <si>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</si>
  <si>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</si>
  <si>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</si>
  <si>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</si>
  <si>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</si>
  <si>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</si>
  <si>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</si>
  <si>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</si>
  <si>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</si>
  <si>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</si>
  <si>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</si>
  <si>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</si>
  <si>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</si>
  <si>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</si>
  <si>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</si>
  <si>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</si>
  <si>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</si>
  <si>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</si>
  <si>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</si>
  <si>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</si>
  <si>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</si>
  <si>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</si>
  <si>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</si>
  <si>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</si>
  <si>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</si>
  <si>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</si>
  <si>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</si>
  <si>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</si>
  <si>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</si>
  <si>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</si>
  <si>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</si>
  <si>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</si>
  <si>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</si>
  <si>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</si>
  <si>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</si>
  <si>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</si>
  <si>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</si>
  <si>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</si>
  <si>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</si>
  <si>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</si>
  <si>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</si>
  <si>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</si>
  <si>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</si>
  <si>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</si>
  <si>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</si>
  <si>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</si>
  <si>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</si>
  <si>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</si>
  <si>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</si>
  <si>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</si>
  <si>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</si>
  <si>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</si>
  <si>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</si>
  <si>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</si>
  <si>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</si>
  <si>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</si>
  <si>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</si>
  <si>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</si>
  <si>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</si>
  <si>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</si>
  <si>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</si>
  <si>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</si>
  <si>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</si>
  <si>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</si>
  <si>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</si>
  <si>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</si>
  <si>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</si>
  <si>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</si>
  <si>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</si>
  <si>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</si>
  <si>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</si>
  <si>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</si>
  <si>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</si>
  <si>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</si>
  <si>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</si>
  <si>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</si>
  <si>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</si>
  <si>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</si>
  <si>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</si>
  <si>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</si>
  <si>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</si>
  <si>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</si>
  <si>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</si>
  <si>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</si>
  <si>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</si>
  <si>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</si>
  <si>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</si>
  <si>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</si>
  <si>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</si>
  <si>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</si>
  <si>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</si>
  <si>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</si>
  <si>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</si>
  <si>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</si>
  <si>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</si>
  <si>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</si>
  <si>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</si>
  <si>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</si>
  <si>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</si>
  <si>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</si>
  <si>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</si>
  <si>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</si>
  <si>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</si>
  <si>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</si>
  <si>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</si>
  <si>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</si>
  <si>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</si>
  <si>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</si>
  <si>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</si>
  <si>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</si>
  <si>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</si>
  <si>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</si>
  <si>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</si>
  <si>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</si>
  <si>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</si>
  <si>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</si>
  <si>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</si>
  <si>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</si>
  <si>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</si>
  <si>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</si>
  <si>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</si>
  <si>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</si>
  <si>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</si>
  <si>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</si>
  <si>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</si>
  <si>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</si>
  <si>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</si>
  <si>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</si>
  <si>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</si>
  <si>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</si>
  <si>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</si>
  <si>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</si>
  <si>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</si>
  <si>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</si>
  <si>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</si>
  <si>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</si>
  <si>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</si>
  <si>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</si>
  <si>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</si>
  <si>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</si>
  <si>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</si>
  <si>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</si>
  <si>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</si>
  <si>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</si>
  <si>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</si>
  <si>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</si>
  <si>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</si>
  <si>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</si>
  <si>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</si>
  <si>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</si>
  <si>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</si>
  <si>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</si>
  <si>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</si>
  <si>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</si>
  <si>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</si>
  <si>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</si>
  <si>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</si>
  <si>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</si>
  <si>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</si>
  <si>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</si>
  <si>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2024 года, млн. рублей (без НДС) 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</si>
  <si>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</si>
  <si>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</si>
  <si>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</si>
  <si>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</si>
  <si>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</si>
  <si>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</si>
  <si>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</si>
  <si>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</si>
  <si>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</si>
  <si>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</si>
  <si>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</si>
  <si>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</si>
  <si>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</si>
  <si>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</si>
  <si>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</si>
  <si>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</si>
  <si>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</si>
  <si>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</si>
  <si>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</si>
  <si>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</si>
  <si>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 xml:space="preserve">Отклонение обусловлено освоением капитальных вложений, запланированных, но не выполненных в 2023 году в связи с  поздним проведением торгово-закупочных процедур. </t>
  </si>
  <si>
    <t>Объект реализуется вне плана в связи с необходимостью выполнения обязательств по договору технологического присоединения.</t>
  </si>
  <si>
    <t xml:space="preserve"> Отклонение обусловлено невозможностью выполнения работ в осенне-зимний период без  отключения ПС.</t>
  </si>
  <si>
    <t>Отклонение обусловлено опережением графика выполнения работ.
Отрицательный остаток освоения на 01.01.2024 и на конец отчетного периода обусловлен тем, что в утвержденной ИПР отражена неактуализированная сметная стоимость, в которой не учтены изменения структуры сети с момента проведения проектно-изыскательских работ и изменения границ ГЭС (включение в состав ГЭС пригородных поселков), а также изменения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учета».</t>
  </si>
  <si>
    <t>Объект реализуется вне плана в связи с необходимостью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</si>
  <si>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Отклонение обусловлено отражением затрат заказчика-застройщика</t>
  </si>
  <si>
    <t xml:space="preserve">Отклонение обусловлено необходимостью выполнения обязательств по договору технологического присоединения энергоустановок ВТРК "Ведучи"   и исполнения мероприятий Дорожной  карты по ВТРК "Ведучи" от 26.12.2023 г. (Письмо АО "Кавказ РФ" от 26.01.2024 г. № 60-24-0316).
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t>
  </si>
  <si>
    <t xml:space="preserve">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t>
  </si>
  <si>
    <t>Отклонение обусловлено необходимостью выполнения обязательств по договору технологического присоединения.</t>
  </si>
  <si>
    <t>Приобретение оборудования в связи с производственной необходимостью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</si>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</sst>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100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2" applyFont="1" applyFill="1"/>
    <xf numFmtId="0" fontId="8" fillId="0" borderId="0" xfId="2" applyFont="1" applyFill="1" applyBorder="1"/>
    <xf numFmtId="10" fontId="2" fillId="0" borderId="0" xfId="2" applyNumberFormat="1" applyFont="1" applyFill="1"/>
    <xf numFmtId="2" fontId="2" fillId="0" borderId="0" xfId="2" applyNumberFormat="1" applyFont="1" applyFill="1" applyBorder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2" fontId="2" fillId="0" borderId="1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wrapText="1"/>
    </xf>
    <xf numFmtId="164" fontId="2" fillId="0" borderId="0" xfId="2" applyNumberFormat="1" applyFont="1" applyFill="1" applyBorder="1"/>
    <xf numFmtId="164" fontId="5" fillId="0" borderId="1" xfId="2" applyNumberFormat="1" applyFont="1" applyFill="1" applyBorder="1" applyAlignment="1">
      <alignment horizontal="center" vertical="center"/>
    </xf>
    <xf numFmtId="0" fontId="2" fillId="0" borderId="0" xfId="6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/>
    <xf numFmtId="0" fontId="8" fillId="0" borderId="0" xfId="2" applyFont="1" applyFill="1" applyAlignment="1">
      <alignment horizontal="left"/>
    </xf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164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 vertical="center"/>
    </xf>
    <xf numFmtId="2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164" fontId="10" fillId="0" borderId="0" xfId="2" applyNumberFormat="1" applyFont="1" applyFill="1" applyAlignment="1">
      <alignment horizontal="right" vertical="center"/>
    </xf>
    <xf numFmtId="9" fontId="10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 wrapText="1"/>
    </xf>
    <xf numFmtId="1" fontId="2" fillId="0" borderId="1" xfId="6" applyNumberFormat="1" applyFont="1" applyFill="1" applyBorder="1" applyAlignment="1">
      <alignment horizontal="center" vertical="center" wrapText="1"/>
    </xf>
    <xf numFmtId="164" fontId="5" fillId="0" borderId="1" xfId="8" applyNumberFormat="1" applyFont="1" applyFill="1" applyBorder="1" applyAlignment="1">
      <alignment horizontal="center" vertical="center"/>
    </xf>
    <xf numFmtId="164" fontId="2" fillId="0" borderId="1" xfId="9" applyNumberFormat="1" applyFont="1" applyFill="1" applyBorder="1" applyAlignment="1">
      <alignment horizontal="center" vertical="center" wrapText="1"/>
    </xf>
    <xf numFmtId="9" fontId="5" fillId="0" borderId="1" xfId="1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2" fontId="5" fillId="0" borderId="1" xfId="8" applyNumberFormat="1" applyFont="1" applyFill="1" applyBorder="1" applyAlignment="1">
      <alignment horizontal="center" vertical="center"/>
    </xf>
    <xf numFmtId="2" fontId="2" fillId="0" borderId="1" xfId="9" applyNumberFormat="1" applyFont="1" applyFill="1" applyBorder="1" applyAlignment="1">
      <alignment horizontal="center" vertical="center" wrapText="1"/>
    </xf>
    <xf numFmtId="0" fontId="5" fillId="0" borderId="1" xfId="10" applyNumberFormat="1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left" vertical="center" wrapText="1"/>
    </xf>
    <xf numFmtId="0" fontId="5" fillId="0" borderId="1" xfId="10" applyFont="1" applyFill="1" applyBorder="1" applyAlignment="1">
      <alignment horizontal="center" vertical="center" wrapText="1"/>
    </xf>
    <xf numFmtId="9" fontId="2" fillId="0" borderId="1" xfId="9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2" fontId="2" fillId="0" borderId="1" xfId="11" applyNumberFormat="1" applyFont="1" applyFill="1" applyBorder="1" applyAlignment="1">
      <alignment horizontal="left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4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11" fillId="0" borderId="1" xfId="7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5" fillId="0" borderId="1" xfId="7" applyNumberFormat="1" applyFont="1" applyFill="1" applyBorder="1" applyAlignment="1">
      <alignment horizontal="center" vertical="center"/>
    </xf>
    <xf numFmtId="2" fontId="5" fillId="0" borderId="1" xfId="1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textRotation="90" wrapText="1"/>
    </xf>
    <xf numFmtId="0" fontId="13" fillId="0" borderId="1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" xfId="8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34"/>
  <sheetViews>
    <sheetView tabSelected="1" showRuler="0" zoomScale="60" zoomScaleNormal="60" zoomScaleSheetLayoutView="55" workbookViewId="0">
      <selection activeCell="J25" activeCellId="1" sqref="T25 J25"/>
    </sheetView>
  </sheetViews>
  <sheetFormatPr defaultColWidth="10.28515625" defaultRowHeight="15.75" x14ac:dyDescent="0.25"/>
  <cols>
    <col min="1" max="1" width="11.85546875" style="27" customWidth="1"/>
    <col min="2" max="2" width="59.42578125" style="23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8" width="12.7109375" style="16" customWidth="1"/>
    <col min="9" max="9" width="17.42578125" style="16" customWidth="1"/>
    <col min="10" max="15" width="10" style="16" customWidth="1"/>
    <col min="16" max="17" width="12.5703125" style="16" customWidth="1"/>
    <col min="18" max="18" width="11.140625" style="16" customWidth="1"/>
    <col min="19" max="19" width="11.85546875" style="16" customWidth="1"/>
    <col min="20" max="20" width="12.28515625" style="76" customWidth="1"/>
    <col min="21" max="21" width="10.28515625" style="16" customWidth="1"/>
    <col min="22" max="22" width="66.140625" style="16" customWidth="1"/>
    <col min="23" max="23" width="14.7109375" style="1" customWidth="1"/>
    <col min="24" max="24" width="16.42578125" style="1" customWidth="1"/>
    <col min="25" max="25" width="52.140625" style="2" customWidth="1"/>
    <col min="26" max="26" width="74.140625" style="2" customWidth="1"/>
    <col min="27" max="27" width="16.5703125" style="1" customWidth="1"/>
    <col min="28" max="28" width="18.5703125" style="1" customWidth="1"/>
    <col min="29" max="49" width="10.28515625" style="1" customWidth="1"/>
    <col min="50" max="16384" width="10.28515625" style="1"/>
  </cols>
  <sheetData>
    <row r="1" spans="1:26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0</v>
      </c>
    </row>
    <row r="2" spans="1:26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 t="s">
        <v>1</v>
      </c>
    </row>
    <row r="3" spans="1:26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 t="s">
        <v>2</v>
      </c>
    </row>
    <row r="4" spans="1:26" s="2" customFormat="1" ht="18.75" x14ac:dyDescent="0.3">
      <c r="A4" s="96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3"/>
    </row>
    <row r="5" spans="1:26" s="2" customFormat="1" ht="18.75" customHeight="1" x14ac:dyDescent="0.3">
      <c r="A5" s="97" t="s">
        <v>257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4"/>
      <c r="X5" s="4"/>
    </row>
    <row r="6" spans="1:26" s="2" customFormat="1" ht="18.75" x14ac:dyDescent="0.3">
      <c r="A6" s="5"/>
      <c r="B6" s="2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6" s="2" customFormat="1" ht="18.75" customHeight="1" x14ac:dyDescent="0.3">
      <c r="A7" s="97" t="s">
        <v>258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4"/>
    </row>
    <row r="8" spans="1:26" x14ac:dyDescent="0.25">
      <c r="A8" s="93" t="s">
        <v>4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6"/>
    </row>
    <row r="9" spans="1:26" x14ac:dyDescent="0.25">
      <c r="A9" s="7"/>
      <c r="B9" s="2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ht="18.75" x14ac:dyDescent="0.3">
      <c r="A10" s="98" t="s">
        <v>259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8"/>
    </row>
    <row r="11" spans="1:26" ht="18.75" x14ac:dyDescent="0.3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9"/>
    </row>
    <row r="12" spans="1:26" ht="18.75" x14ac:dyDescent="0.25">
      <c r="A12" s="99" t="s">
        <v>260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10"/>
    </row>
    <row r="13" spans="1:26" x14ac:dyDescent="0.25">
      <c r="A13" s="93" t="s">
        <v>5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6"/>
    </row>
    <row r="14" spans="1:26" ht="18.75" customHeight="1" x14ac:dyDescent="0.2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</row>
    <row r="15" spans="1:26" ht="18.75" customHeight="1" x14ac:dyDescent="0.25">
      <c r="J15" s="28"/>
      <c r="K15" s="28"/>
      <c r="L15" s="28"/>
      <c r="M15" s="28"/>
      <c r="N15" s="28"/>
      <c r="O15" s="28"/>
      <c r="P15" s="28"/>
      <c r="Q15" s="28"/>
      <c r="R15" s="28"/>
      <c r="T15" s="29"/>
      <c r="U15" s="30"/>
      <c r="V15" s="31"/>
    </row>
    <row r="16" spans="1:26" s="11" customFormat="1" ht="18.75" x14ac:dyDescent="0.25">
      <c r="A16" s="32"/>
      <c r="B16" s="3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5"/>
      <c r="U16" s="34"/>
      <c r="V16" s="36"/>
      <c r="Y16" s="12"/>
      <c r="Z16" s="12"/>
    </row>
    <row r="18" spans="1:28" s="11" customFormat="1" x14ac:dyDescent="0.25">
      <c r="A18" s="32"/>
      <c r="B18" s="33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8"/>
      <c r="V18" s="39"/>
      <c r="Y18" s="12"/>
      <c r="Z18" s="12"/>
    </row>
    <row r="19" spans="1:28" s="11" customFormat="1" x14ac:dyDescent="0.25">
      <c r="A19" s="32"/>
      <c r="B19" s="33"/>
      <c r="D19" s="40"/>
      <c r="E19" s="40"/>
      <c r="F19" s="41"/>
      <c r="G19" s="40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8"/>
      <c r="S19" s="38"/>
      <c r="T19" s="38"/>
      <c r="U19" s="43"/>
      <c r="V19" s="39"/>
      <c r="Y19" s="12"/>
      <c r="Z19" s="12"/>
    </row>
    <row r="20" spans="1:28" ht="96" customHeight="1" x14ac:dyDescent="0.25">
      <c r="A20" s="92" t="s">
        <v>6</v>
      </c>
      <c r="B20" s="95" t="s">
        <v>7</v>
      </c>
      <c r="C20" s="92" t="s">
        <v>8</v>
      </c>
      <c r="D20" s="92" t="s">
        <v>9</v>
      </c>
      <c r="E20" s="92" t="s">
        <v>254</v>
      </c>
      <c r="F20" s="92" t="s">
        <v>255</v>
      </c>
      <c r="G20" s="92"/>
      <c r="H20" s="92" t="s">
        <v>256</v>
      </c>
      <c r="I20" s="92"/>
      <c r="J20" s="92"/>
      <c r="K20" s="92"/>
      <c r="L20" s="92"/>
      <c r="M20" s="92"/>
      <c r="N20" s="92"/>
      <c r="O20" s="92"/>
      <c r="P20" s="92"/>
      <c r="Q20" s="92"/>
      <c r="R20" s="92" t="s">
        <v>10</v>
      </c>
      <c r="S20" s="92"/>
      <c r="T20" s="92" t="s">
        <v>11</v>
      </c>
      <c r="U20" s="92"/>
      <c r="V20" s="92" t="s">
        <v>12</v>
      </c>
      <c r="W20" s="13"/>
    </row>
    <row r="21" spans="1:28" x14ac:dyDescent="0.25">
      <c r="A21" s="92"/>
      <c r="B21" s="95"/>
      <c r="C21" s="92"/>
      <c r="D21" s="92"/>
      <c r="E21" s="92"/>
      <c r="F21" s="88" t="s">
        <v>13</v>
      </c>
      <c r="G21" s="88" t="s">
        <v>14</v>
      </c>
      <c r="H21" s="92" t="s">
        <v>15</v>
      </c>
      <c r="I21" s="92"/>
      <c r="J21" s="92" t="s">
        <v>16</v>
      </c>
      <c r="K21" s="92"/>
      <c r="L21" s="92" t="s">
        <v>17</v>
      </c>
      <c r="M21" s="92"/>
      <c r="N21" s="92" t="s">
        <v>18</v>
      </c>
      <c r="O21" s="92"/>
      <c r="P21" s="92" t="s">
        <v>19</v>
      </c>
      <c r="Q21" s="92"/>
      <c r="R21" s="88" t="s">
        <v>13</v>
      </c>
      <c r="S21" s="88" t="s">
        <v>14</v>
      </c>
      <c r="T21" s="92"/>
      <c r="U21" s="92"/>
      <c r="V21" s="92"/>
    </row>
    <row r="22" spans="1:28" x14ac:dyDescent="0.25">
      <c r="A22" s="92"/>
      <c r="B22" s="95"/>
      <c r="C22" s="92"/>
      <c r="D22" s="92"/>
      <c r="E22" s="92"/>
      <c r="F22" s="88"/>
      <c r="G22" s="88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88"/>
      <c r="S22" s="88"/>
      <c r="T22" s="92"/>
      <c r="U22" s="92"/>
      <c r="V22" s="92"/>
    </row>
    <row r="23" spans="1:28" ht="54" customHeight="1" x14ac:dyDescent="0.25">
      <c r="A23" s="92"/>
      <c r="B23" s="95"/>
      <c r="C23" s="92"/>
      <c r="D23" s="92"/>
      <c r="E23" s="92"/>
      <c r="F23" s="88"/>
      <c r="G23" s="88"/>
      <c r="H23" s="44" t="s">
        <v>20</v>
      </c>
      <c r="I23" s="44" t="s">
        <v>21</v>
      </c>
      <c r="J23" s="44" t="s">
        <v>20</v>
      </c>
      <c r="K23" s="44" t="s">
        <v>21</v>
      </c>
      <c r="L23" s="44" t="s">
        <v>20</v>
      </c>
      <c r="M23" s="44" t="s">
        <v>21</v>
      </c>
      <c r="N23" s="44" t="s">
        <v>20</v>
      </c>
      <c r="O23" s="44" t="s">
        <v>21</v>
      </c>
      <c r="P23" s="44" t="s">
        <v>20</v>
      </c>
      <c r="Q23" s="44" t="s">
        <v>21</v>
      </c>
      <c r="R23" s="88"/>
      <c r="S23" s="88"/>
      <c r="T23" s="44" t="s">
        <v>22</v>
      </c>
      <c r="U23" s="44" t="s">
        <v>23</v>
      </c>
      <c r="V23" s="92"/>
    </row>
    <row r="24" spans="1:28" ht="36" customHeight="1" x14ac:dyDescent="0.25">
      <c r="A24" s="45">
        <v>1</v>
      </c>
      <c r="B24" s="46">
        <f t="shared" ref="B24:V24" si="0">A24+1</f>
        <v>2</v>
      </c>
      <c r="C24" s="47">
        <f t="shared" si="0"/>
        <v>3</v>
      </c>
      <c r="D24" s="47">
        <f t="shared" si="0"/>
        <v>4</v>
      </c>
      <c r="E24" s="47">
        <f t="shared" si="0"/>
        <v>5</v>
      </c>
      <c r="F24" s="47">
        <f t="shared" si="0"/>
        <v>6</v>
      </c>
      <c r="G24" s="47">
        <f t="shared" si="0"/>
        <v>7</v>
      </c>
      <c r="H24" s="47">
        <f t="shared" si="0"/>
        <v>8</v>
      </c>
      <c r="I24" s="47">
        <f t="shared" si="0"/>
        <v>9</v>
      </c>
      <c r="J24" s="47">
        <f t="shared" si="0"/>
        <v>10</v>
      </c>
      <c r="K24" s="47">
        <f t="shared" si="0"/>
        <v>11</v>
      </c>
      <c r="L24" s="47">
        <f t="shared" si="0"/>
        <v>12</v>
      </c>
      <c r="M24" s="47">
        <f t="shared" si="0"/>
        <v>13</v>
      </c>
      <c r="N24" s="47">
        <f t="shared" si="0"/>
        <v>14</v>
      </c>
      <c r="O24" s="47">
        <f t="shared" si="0"/>
        <v>15</v>
      </c>
      <c r="P24" s="47">
        <f t="shared" si="0"/>
        <v>16</v>
      </c>
      <c r="Q24" s="47">
        <f t="shared" si="0"/>
        <v>17</v>
      </c>
      <c r="R24" s="47">
        <f t="shared" si="0"/>
        <v>18</v>
      </c>
      <c r="S24" s="47">
        <f t="shared" si="0"/>
        <v>19</v>
      </c>
      <c r="T24" s="47">
        <f t="shared" si="0"/>
        <v>20</v>
      </c>
      <c r="U24" s="47">
        <f t="shared" si="0"/>
        <v>21</v>
      </c>
      <c r="V24" s="47">
        <f t="shared" si="0"/>
        <v>22</v>
      </c>
    </row>
    <row r="25" spans="1:28" ht="31.5" customHeight="1" x14ac:dyDescent="0.25">
      <c r="A25" s="48">
        <v>0</v>
      </c>
      <c r="B25" s="46" t="s">
        <v>24</v>
      </c>
      <c r="C25" s="17" t="s">
        <v>25</v>
      </c>
      <c r="D25" s="83">
        <f>D26+D33+D41+D47</f>
        <v>952.03914750000013</v>
      </c>
      <c r="E25" s="83">
        <f>E26+E33+E41+E47</f>
        <v>4521.4907295476851</v>
      </c>
      <c r="F25" s="53" t="s">
        <v>26</v>
      </c>
      <c r="G25" s="83">
        <f t="shared" ref="G25:Q25" si="1">G26+G33+G41+G47</f>
        <v>3773.0882666929497</v>
      </c>
      <c r="H25" s="83">
        <f t="shared" si="1"/>
        <v>3418.881463983867</v>
      </c>
      <c r="I25" s="83">
        <f t="shared" si="1"/>
        <v>210.02252780000001</v>
      </c>
      <c r="J25" s="83">
        <f t="shared" si="1"/>
        <v>73</v>
      </c>
      <c r="K25" s="83">
        <f t="shared" si="1"/>
        <v>210.02252780000001</v>
      </c>
      <c r="L25" s="83">
        <f t="shared" si="1"/>
        <v>202.23975001333304</v>
      </c>
      <c r="M25" s="83">
        <f t="shared" si="1"/>
        <v>0</v>
      </c>
      <c r="N25" s="83">
        <f t="shared" si="1"/>
        <v>340.55043894068166</v>
      </c>
      <c r="O25" s="83">
        <f t="shared" si="1"/>
        <v>0</v>
      </c>
      <c r="P25" s="83">
        <f t="shared" si="1"/>
        <v>2803.0912750298521</v>
      </c>
      <c r="Q25" s="83">
        <f t="shared" si="1"/>
        <v>0</v>
      </c>
      <c r="R25" s="20" t="s">
        <v>26</v>
      </c>
      <c r="S25" s="54">
        <f>IF(H25="нд","нд",G25-I25)</f>
        <v>3563.0657388929499</v>
      </c>
      <c r="T25" s="87">
        <f>IF(H25="нд","нд",(K25)-(J25))</f>
        <v>137.02252780000001</v>
      </c>
      <c r="U25" s="51">
        <f>IF(H25="нд","нд",IF((J25)&gt;0,T25/(J25),"-"))</f>
        <v>1.8770209287671233</v>
      </c>
      <c r="V25" s="47" t="s">
        <v>26</v>
      </c>
      <c r="Y25" s="14"/>
      <c r="AB25" s="15"/>
    </row>
    <row r="26" spans="1:28" ht="31.5" customHeight="1" x14ac:dyDescent="0.25">
      <c r="A26" s="48" t="s">
        <v>27</v>
      </c>
      <c r="B26" s="46" t="s">
        <v>28</v>
      </c>
      <c r="C26" s="17" t="s">
        <v>25</v>
      </c>
      <c r="D26" s="83">
        <f>D27+D28+D29+D30+D31+D32</f>
        <v>952.03914750000013</v>
      </c>
      <c r="E26" s="83">
        <f>E27+E28+E29+E30+E31+E32</f>
        <v>4486.3173286776855</v>
      </c>
      <c r="F26" s="53" t="s">
        <v>26</v>
      </c>
      <c r="G26" s="83">
        <f t="shared" ref="G26:Q26" si="2">G27+G28+G29+G30+G31+G32</f>
        <v>3602.431278879068</v>
      </c>
      <c r="H26" s="83">
        <f t="shared" si="2"/>
        <v>3379.4845325921287</v>
      </c>
      <c r="I26" s="83">
        <f t="shared" si="2"/>
        <v>210.02252780000001</v>
      </c>
      <c r="J26" s="83">
        <f t="shared" si="2"/>
        <v>73</v>
      </c>
      <c r="K26" s="83">
        <f t="shared" si="2"/>
        <v>210.02252780000001</v>
      </c>
      <c r="L26" s="83">
        <f t="shared" si="2"/>
        <v>202.23975001333304</v>
      </c>
      <c r="M26" s="83">
        <f t="shared" si="2"/>
        <v>0</v>
      </c>
      <c r="N26" s="83">
        <f t="shared" si="2"/>
        <v>340.55043894068166</v>
      </c>
      <c r="O26" s="83">
        <f t="shared" si="2"/>
        <v>0</v>
      </c>
      <c r="P26" s="83">
        <f t="shared" si="2"/>
        <v>2763.6943436381139</v>
      </c>
      <c r="Q26" s="83">
        <f t="shared" si="2"/>
        <v>0</v>
      </c>
      <c r="R26" s="20" t="s">
        <v>26</v>
      </c>
      <c r="S26" s="54">
        <f t="shared" ref="S26:S89" si="3">IF(H26="нд","нд",G26-I26)</f>
        <v>3392.4087510790682</v>
      </c>
      <c r="T26" s="87">
        <f t="shared" ref="T26:T90" si="4">IF(H26="нд","нд",(K26)-(J26))</f>
        <v>137.02252780000001</v>
      </c>
      <c r="U26" s="51">
        <f t="shared" ref="U26:U90" si="5">IF(H26="нд","нд",IF((J26)&gt;0,T26/(J26),"-"))</f>
        <v>1.8770209287671233</v>
      </c>
      <c r="V26" s="47" t="s">
        <v>26</v>
      </c>
      <c r="Y26" s="14"/>
      <c r="AB26" s="15"/>
    </row>
    <row r="27" spans="1:28" ht="31.5" customHeight="1" x14ac:dyDescent="0.25">
      <c r="A27" s="48" t="s">
        <v>29</v>
      </c>
      <c r="B27" s="46" t="s">
        <v>30</v>
      </c>
      <c r="C27" s="17" t="s">
        <v>25</v>
      </c>
      <c r="D27" s="84">
        <f>D50</f>
        <v>282.56735583333335</v>
      </c>
      <c r="E27" s="84">
        <f>E50</f>
        <v>1742.1657918800001</v>
      </c>
      <c r="F27" s="53" t="s">
        <v>26</v>
      </c>
      <c r="G27" s="84">
        <f t="shared" ref="G27:Q27" si="6">G50</f>
        <v>768.74117372218006</v>
      </c>
      <c r="H27" s="84">
        <f t="shared" si="6"/>
        <v>462.86621395551339</v>
      </c>
      <c r="I27" s="84">
        <f t="shared" si="6"/>
        <v>24.20114191</v>
      </c>
      <c r="J27" s="84">
        <f t="shared" si="6"/>
        <v>43</v>
      </c>
      <c r="K27" s="84">
        <f t="shared" si="6"/>
        <v>24.20114191</v>
      </c>
      <c r="L27" s="84">
        <f t="shared" si="6"/>
        <v>116.60630965500005</v>
      </c>
      <c r="M27" s="84">
        <f t="shared" si="6"/>
        <v>0</v>
      </c>
      <c r="N27" s="84">
        <f t="shared" si="6"/>
        <v>135.81562570070201</v>
      </c>
      <c r="O27" s="84">
        <f t="shared" si="6"/>
        <v>0</v>
      </c>
      <c r="P27" s="84">
        <f t="shared" si="6"/>
        <v>167.44427859981133</v>
      </c>
      <c r="Q27" s="84">
        <f t="shared" si="6"/>
        <v>0</v>
      </c>
      <c r="R27" s="20" t="s">
        <v>26</v>
      </c>
      <c r="S27" s="54">
        <f t="shared" si="3"/>
        <v>744.54003181218002</v>
      </c>
      <c r="T27" s="87">
        <f t="shared" si="4"/>
        <v>-18.79885809</v>
      </c>
      <c r="U27" s="51">
        <f t="shared" si="5"/>
        <v>-0.43718274627906978</v>
      </c>
      <c r="V27" s="47" t="s">
        <v>26</v>
      </c>
      <c r="Y27" s="14"/>
      <c r="AB27" s="15"/>
    </row>
    <row r="28" spans="1:28" ht="31.5" customHeight="1" x14ac:dyDescent="0.25">
      <c r="A28" s="48" t="s">
        <v>31</v>
      </c>
      <c r="B28" s="46" t="s">
        <v>32</v>
      </c>
      <c r="C28" s="17" t="s">
        <v>25</v>
      </c>
      <c r="D28" s="84">
        <f>D81</f>
        <v>468.41787499999998</v>
      </c>
      <c r="E28" s="84">
        <f>E81</f>
        <v>1272.796547777685</v>
      </c>
      <c r="F28" s="53" t="s">
        <v>26</v>
      </c>
      <c r="G28" s="84">
        <f t="shared" ref="G28:Q28" si="7">G81</f>
        <v>2500.4543299495854</v>
      </c>
      <c r="H28" s="84">
        <f t="shared" si="7"/>
        <v>2292.3441436483126</v>
      </c>
      <c r="I28" s="84">
        <f t="shared" si="7"/>
        <v>51.576866469999999</v>
      </c>
      <c r="J28" s="84">
        <f t="shared" si="7"/>
        <v>30</v>
      </c>
      <c r="K28" s="84">
        <f t="shared" si="7"/>
        <v>51.576866469999999</v>
      </c>
      <c r="L28" s="84">
        <f t="shared" si="7"/>
        <v>85.63344035833299</v>
      </c>
      <c r="M28" s="84">
        <f t="shared" si="7"/>
        <v>0</v>
      </c>
      <c r="N28" s="84">
        <f t="shared" si="7"/>
        <v>84.734813239979644</v>
      </c>
      <c r="O28" s="84">
        <f t="shared" si="7"/>
        <v>0</v>
      </c>
      <c r="P28" s="84">
        <f t="shared" si="7"/>
        <v>2091.9758900500001</v>
      </c>
      <c r="Q28" s="84">
        <f t="shared" si="7"/>
        <v>0</v>
      </c>
      <c r="R28" s="20" t="s">
        <v>26</v>
      </c>
      <c r="S28" s="54">
        <f t="shared" si="3"/>
        <v>2448.8774634795855</v>
      </c>
      <c r="T28" s="87">
        <f t="shared" si="4"/>
        <v>21.576866469999999</v>
      </c>
      <c r="U28" s="51">
        <f t="shared" si="5"/>
        <v>0.71922888233333326</v>
      </c>
      <c r="V28" s="47" t="s">
        <v>26</v>
      </c>
      <c r="Y28" s="14"/>
      <c r="AB28" s="15"/>
    </row>
    <row r="29" spans="1:28" ht="31.5" customHeight="1" x14ac:dyDescent="0.25">
      <c r="A29" s="48" t="s">
        <v>33</v>
      </c>
      <c r="B29" s="46" t="s">
        <v>34</v>
      </c>
      <c r="C29" s="17" t="s">
        <v>25</v>
      </c>
      <c r="D29" s="84">
        <f>D103</f>
        <v>0</v>
      </c>
      <c r="E29" s="84">
        <f>E103</f>
        <v>0</v>
      </c>
      <c r="F29" s="53" t="s">
        <v>26</v>
      </c>
      <c r="G29" s="84">
        <f t="shared" ref="G29:Q29" si="8">G103</f>
        <v>0</v>
      </c>
      <c r="H29" s="84">
        <f t="shared" si="8"/>
        <v>0</v>
      </c>
      <c r="I29" s="84">
        <f t="shared" si="8"/>
        <v>0</v>
      </c>
      <c r="J29" s="84">
        <f t="shared" si="8"/>
        <v>0</v>
      </c>
      <c r="K29" s="84">
        <f t="shared" si="8"/>
        <v>0</v>
      </c>
      <c r="L29" s="84">
        <f t="shared" si="8"/>
        <v>0</v>
      </c>
      <c r="M29" s="84">
        <f t="shared" si="8"/>
        <v>0</v>
      </c>
      <c r="N29" s="84">
        <f t="shared" si="8"/>
        <v>0</v>
      </c>
      <c r="O29" s="84">
        <f t="shared" si="8"/>
        <v>0</v>
      </c>
      <c r="P29" s="84">
        <f t="shared" si="8"/>
        <v>0</v>
      </c>
      <c r="Q29" s="84">
        <f t="shared" si="8"/>
        <v>0</v>
      </c>
      <c r="R29" s="20" t="s">
        <v>26</v>
      </c>
      <c r="S29" s="54">
        <f t="shared" si="3"/>
        <v>0</v>
      </c>
      <c r="T29" s="87">
        <f t="shared" si="4"/>
        <v>0</v>
      </c>
      <c r="U29" s="51" t="str">
        <f t="shared" si="5"/>
        <v>-</v>
      </c>
      <c r="V29" s="47" t="s">
        <v>26</v>
      </c>
      <c r="Y29" s="14"/>
      <c r="AB29" s="15"/>
    </row>
    <row r="30" spans="1:28" ht="31.5" customHeight="1" x14ac:dyDescent="0.25">
      <c r="A30" s="48" t="s">
        <v>35</v>
      </c>
      <c r="B30" s="46" t="s">
        <v>36</v>
      </c>
      <c r="C30" s="17" t="s">
        <v>25</v>
      </c>
      <c r="D30" s="84">
        <f t="shared" ref="D30:E30" si="9">D106</f>
        <v>201.05391666666668</v>
      </c>
      <c r="E30" s="84">
        <f t="shared" si="9"/>
        <v>1045.2835642300001</v>
      </c>
      <c r="F30" s="53" t="s">
        <v>26</v>
      </c>
      <c r="G30" s="84">
        <f t="shared" ref="G30:Q30" si="10">G106</f>
        <v>608.13212372730266</v>
      </c>
      <c r="H30" s="84">
        <f t="shared" si="10"/>
        <v>624.27417498830266</v>
      </c>
      <c r="I30" s="84">
        <f t="shared" si="10"/>
        <v>10.74012901</v>
      </c>
      <c r="J30" s="84">
        <f t="shared" si="10"/>
        <v>0</v>
      </c>
      <c r="K30" s="84">
        <f t="shared" si="10"/>
        <v>10.74012901</v>
      </c>
      <c r="L30" s="84">
        <f t="shared" si="10"/>
        <v>0</v>
      </c>
      <c r="M30" s="84">
        <f t="shared" si="10"/>
        <v>0</v>
      </c>
      <c r="N30" s="84">
        <f t="shared" si="10"/>
        <v>120</v>
      </c>
      <c r="O30" s="84">
        <f t="shared" si="10"/>
        <v>0</v>
      </c>
      <c r="P30" s="84">
        <f t="shared" si="10"/>
        <v>504.27417498830266</v>
      </c>
      <c r="Q30" s="84">
        <f t="shared" si="10"/>
        <v>0</v>
      </c>
      <c r="R30" s="20" t="s">
        <v>26</v>
      </c>
      <c r="S30" s="54">
        <f t="shared" si="3"/>
        <v>597.39199471730262</v>
      </c>
      <c r="T30" s="87">
        <f t="shared" si="4"/>
        <v>10.74012901</v>
      </c>
      <c r="U30" s="51" t="str">
        <f t="shared" si="5"/>
        <v>-</v>
      </c>
      <c r="V30" s="47" t="s">
        <v>26</v>
      </c>
      <c r="Y30" s="14"/>
      <c r="AB30" s="15"/>
    </row>
    <row r="31" spans="1:28" ht="31.5" customHeight="1" x14ac:dyDescent="0.25">
      <c r="A31" s="48" t="s">
        <v>37</v>
      </c>
      <c r="B31" s="46" t="s">
        <v>38</v>
      </c>
      <c r="C31" s="17" t="s">
        <v>25</v>
      </c>
      <c r="D31" s="84">
        <f>D117</f>
        <v>0</v>
      </c>
      <c r="E31" s="84">
        <f>E117</f>
        <v>0</v>
      </c>
      <c r="F31" s="53" t="s">
        <v>26</v>
      </c>
      <c r="G31" s="84">
        <f t="shared" ref="G31:Q32" si="11">G117</f>
        <v>0</v>
      </c>
      <c r="H31" s="84">
        <f t="shared" si="11"/>
        <v>0</v>
      </c>
      <c r="I31" s="84">
        <f t="shared" si="11"/>
        <v>0</v>
      </c>
      <c r="J31" s="84">
        <f t="shared" si="11"/>
        <v>0</v>
      </c>
      <c r="K31" s="84">
        <f t="shared" si="11"/>
        <v>0</v>
      </c>
      <c r="L31" s="84">
        <f t="shared" si="11"/>
        <v>0</v>
      </c>
      <c r="M31" s="84">
        <f t="shared" si="11"/>
        <v>0</v>
      </c>
      <c r="N31" s="84">
        <f t="shared" si="11"/>
        <v>0</v>
      </c>
      <c r="O31" s="84">
        <f t="shared" si="11"/>
        <v>0</v>
      </c>
      <c r="P31" s="84">
        <f t="shared" si="11"/>
        <v>0</v>
      </c>
      <c r="Q31" s="84">
        <f t="shared" si="11"/>
        <v>0</v>
      </c>
      <c r="R31" s="20" t="s">
        <v>26</v>
      </c>
      <c r="S31" s="54">
        <f t="shared" si="3"/>
        <v>0</v>
      </c>
      <c r="T31" s="87">
        <f t="shared" si="4"/>
        <v>0</v>
      </c>
      <c r="U31" s="51" t="str">
        <f t="shared" si="5"/>
        <v>-</v>
      </c>
      <c r="V31" s="47" t="s">
        <v>26</v>
      </c>
      <c r="Y31" s="14"/>
      <c r="AB31" s="15"/>
    </row>
    <row r="32" spans="1:28" ht="31.5" customHeight="1" x14ac:dyDescent="0.25">
      <c r="A32" s="48" t="s">
        <v>39</v>
      </c>
      <c r="B32" s="46" t="s">
        <v>40</v>
      </c>
      <c r="C32" s="17" t="s">
        <v>25</v>
      </c>
      <c r="D32" s="84">
        <f>D118</f>
        <v>0</v>
      </c>
      <c r="E32" s="84">
        <f>E118</f>
        <v>426.07142479000004</v>
      </c>
      <c r="F32" s="53" t="s">
        <v>26</v>
      </c>
      <c r="G32" s="84">
        <f t="shared" si="11"/>
        <v>-274.89634852</v>
      </c>
      <c r="H32" s="84">
        <f t="shared" si="11"/>
        <v>0</v>
      </c>
      <c r="I32" s="84">
        <f t="shared" si="11"/>
        <v>123.50439041</v>
      </c>
      <c r="J32" s="84">
        <f t="shared" si="11"/>
        <v>0</v>
      </c>
      <c r="K32" s="84">
        <f t="shared" si="11"/>
        <v>123.50439041</v>
      </c>
      <c r="L32" s="84">
        <f t="shared" si="11"/>
        <v>0</v>
      </c>
      <c r="M32" s="84">
        <f t="shared" si="11"/>
        <v>0</v>
      </c>
      <c r="N32" s="84">
        <f t="shared" si="11"/>
        <v>0</v>
      </c>
      <c r="O32" s="84">
        <f t="shared" si="11"/>
        <v>0</v>
      </c>
      <c r="P32" s="84">
        <f t="shared" si="11"/>
        <v>0</v>
      </c>
      <c r="Q32" s="84">
        <f t="shared" si="11"/>
        <v>0</v>
      </c>
      <c r="R32" s="20" t="s">
        <v>26</v>
      </c>
      <c r="S32" s="54">
        <f t="shared" si="3"/>
        <v>-398.40073892999999</v>
      </c>
      <c r="T32" s="87">
        <f t="shared" si="4"/>
        <v>123.50439041</v>
      </c>
      <c r="U32" s="51" t="str">
        <f t="shared" si="5"/>
        <v>-</v>
      </c>
      <c r="V32" s="47" t="s">
        <v>26</v>
      </c>
      <c r="Y32" s="14"/>
      <c r="AB32" s="15"/>
    </row>
    <row r="33" spans="1:28" ht="31.5" customHeight="1" x14ac:dyDescent="0.25">
      <c r="A33" s="48" t="s">
        <v>41</v>
      </c>
      <c r="B33" s="46" t="s">
        <v>42</v>
      </c>
      <c r="C33" s="17" t="s">
        <v>25</v>
      </c>
      <c r="D33" s="84">
        <v>0</v>
      </c>
      <c r="E33" s="84">
        <v>0</v>
      </c>
      <c r="F33" s="53" t="s">
        <v>26</v>
      </c>
      <c r="G33" s="84">
        <v>0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84">
        <v>0</v>
      </c>
      <c r="Q33" s="84">
        <v>0</v>
      </c>
      <c r="R33" s="20" t="s">
        <v>26</v>
      </c>
      <c r="S33" s="54">
        <f t="shared" si="3"/>
        <v>0</v>
      </c>
      <c r="T33" s="87">
        <f t="shared" si="4"/>
        <v>0</v>
      </c>
      <c r="U33" s="51" t="str">
        <f t="shared" si="5"/>
        <v>-</v>
      </c>
      <c r="V33" s="47" t="s">
        <v>26</v>
      </c>
      <c r="Y33" s="14"/>
      <c r="AB33" s="15"/>
    </row>
    <row r="34" spans="1:28" ht="31.5" customHeight="1" x14ac:dyDescent="0.25">
      <c r="A34" s="48" t="s">
        <v>43</v>
      </c>
      <c r="B34" s="46" t="s">
        <v>44</v>
      </c>
      <c r="C34" s="17" t="s">
        <v>25</v>
      </c>
      <c r="D34" s="84">
        <v>0</v>
      </c>
      <c r="E34" s="84">
        <v>0</v>
      </c>
      <c r="F34" s="53" t="s">
        <v>26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20" t="s">
        <v>26</v>
      </c>
      <c r="S34" s="54">
        <f t="shared" si="3"/>
        <v>0</v>
      </c>
      <c r="T34" s="87">
        <f t="shared" si="4"/>
        <v>0</v>
      </c>
      <c r="U34" s="51" t="str">
        <f t="shared" si="5"/>
        <v>-</v>
      </c>
      <c r="V34" s="47" t="s">
        <v>26</v>
      </c>
      <c r="Y34" s="14"/>
      <c r="AB34" s="15"/>
    </row>
    <row r="35" spans="1:28" ht="31.5" customHeight="1" x14ac:dyDescent="0.25">
      <c r="A35" s="48" t="s">
        <v>45</v>
      </c>
      <c r="B35" s="46" t="s">
        <v>46</v>
      </c>
      <c r="C35" s="17" t="s">
        <v>25</v>
      </c>
      <c r="D35" s="84">
        <v>0</v>
      </c>
      <c r="E35" s="84">
        <v>0</v>
      </c>
      <c r="F35" s="53" t="s">
        <v>26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84">
        <v>0</v>
      </c>
      <c r="P35" s="84">
        <v>0</v>
      </c>
      <c r="Q35" s="84">
        <v>0</v>
      </c>
      <c r="R35" s="20" t="s">
        <v>26</v>
      </c>
      <c r="S35" s="54">
        <f t="shared" si="3"/>
        <v>0</v>
      </c>
      <c r="T35" s="87">
        <f t="shared" si="4"/>
        <v>0</v>
      </c>
      <c r="U35" s="51" t="str">
        <f t="shared" si="5"/>
        <v>-</v>
      </c>
      <c r="V35" s="47" t="s">
        <v>26</v>
      </c>
      <c r="Y35" s="14"/>
      <c r="AB35" s="15"/>
    </row>
    <row r="36" spans="1:28" ht="31.5" customHeight="1" x14ac:dyDescent="0.25">
      <c r="A36" s="48" t="s">
        <v>47</v>
      </c>
      <c r="B36" s="46" t="s">
        <v>48</v>
      </c>
      <c r="C36" s="17" t="s">
        <v>25</v>
      </c>
      <c r="D36" s="84">
        <v>0</v>
      </c>
      <c r="E36" s="84">
        <v>0</v>
      </c>
      <c r="F36" s="53" t="s">
        <v>26</v>
      </c>
      <c r="G36" s="84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20" t="s">
        <v>26</v>
      </c>
      <c r="S36" s="54">
        <f t="shared" si="3"/>
        <v>0</v>
      </c>
      <c r="T36" s="87">
        <f t="shared" si="4"/>
        <v>0</v>
      </c>
      <c r="U36" s="51" t="str">
        <f t="shared" si="5"/>
        <v>-</v>
      </c>
      <c r="V36" s="47" t="s">
        <v>26</v>
      </c>
      <c r="Y36" s="14"/>
      <c r="AB36" s="15"/>
    </row>
    <row r="37" spans="1:28" ht="31.5" customHeight="1" x14ac:dyDescent="0.25">
      <c r="A37" s="48" t="s">
        <v>49</v>
      </c>
      <c r="B37" s="46" t="s">
        <v>50</v>
      </c>
      <c r="C37" s="17" t="s">
        <v>25</v>
      </c>
      <c r="D37" s="84">
        <v>0</v>
      </c>
      <c r="E37" s="84">
        <v>0</v>
      </c>
      <c r="F37" s="53" t="s">
        <v>26</v>
      </c>
      <c r="G37" s="84">
        <v>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20" t="s">
        <v>26</v>
      </c>
      <c r="S37" s="54">
        <f t="shared" si="3"/>
        <v>0</v>
      </c>
      <c r="T37" s="87">
        <f t="shared" si="4"/>
        <v>0</v>
      </c>
      <c r="U37" s="51" t="str">
        <f t="shared" si="5"/>
        <v>-</v>
      </c>
      <c r="V37" s="47" t="s">
        <v>26</v>
      </c>
      <c r="Y37" s="14"/>
      <c r="AB37" s="15"/>
    </row>
    <row r="38" spans="1:28" ht="31.5" customHeight="1" x14ac:dyDescent="0.25">
      <c r="A38" s="48" t="s">
        <v>51</v>
      </c>
      <c r="B38" s="46" t="s">
        <v>52</v>
      </c>
      <c r="C38" s="17" t="s">
        <v>25</v>
      </c>
      <c r="D38" s="84">
        <v>0</v>
      </c>
      <c r="E38" s="84">
        <v>0</v>
      </c>
      <c r="F38" s="53" t="s">
        <v>26</v>
      </c>
      <c r="G38" s="84">
        <v>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20" t="s">
        <v>26</v>
      </c>
      <c r="S38" s="54">
        <f t="shared" si="3"/>
        <v>0</v>
      </c>
      <c r="T38" s="87">
        <f t="shared" si="4"/>
        <v>0</v>
      </c>
      <c r="U38" s="51" t="str">
        <f t="shared" si="5"/>
        <v>-</v>
      </c>
      <c r="V38" s="47" t="s">
        <v>26</v>
      </c>
      <c r="Y38" s="14"/>
      <c r="AB38" s="15"/>
    </row>
    <row r="39" spans="1:28" ht="31.5" customHeight="1" x14ac:dyDescent="0.25">
      <c r="A39" s="48" t="s">
        <v>53</v>
      </c>
      <c r="B39" s="46" t="s">
        <v>38</v>
      </c>
      <c r="C39" s="17" t="s">
        <v>25</v>
      </c>
      <c r="D39" s="84">
        <v>0</v>
      </c>
      <c r="E39" s="84">
        <v>0</v>
      </c>
      <c r="F39" s="53" t="s">
        <v>26</v>
      </c>
      <c r="G39" s="84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  <c r="P39" s="84">
        <v>0</v>
      </c>
      <c r="Q39" s="84">
        <v>0</v>
      </c>
      <c r="R39" s="20" t="s">
        <v>26</v>
      </c>
      <c r="S39" s="54">
        <f t="shared" si="3"/>
        <v>0</v>
      </c>
      <c r="T39" s="87">
        <f t="shared" si="4"/>
        <v>0</v>
      </c>
      <c r="U39" s="51" t="str">
        <f t="shared" si="5"/>
        <v>-</v>
      </c>
      <c r="V39" s="47" t="s">
        <v>26</v>
      </c>
      <c r="Y39" s="14"/>
      <c r="AB39" s="15"/>
    </row>
    <row r="40" spans="1:28" ht="31.5" customHeight="1" x14ac:dyDescent="0.25">
      <c r="A40" s="48" t="s">
        <v>54</v>
      </c>
      <c r="B40" s="46" t="s">
        <v>40</v>
      </c>
      <c r="C40" s="17" t="s">
        <v>25</v>
      </c>
      <c r="D40" s="84">
        <v>0</v>
      </c>
      <c r="E40" s="84">
        <v>0</v>
      </c>
      <c r="F40" s="53" t="s">
        <v>26</v>
      </c>
      <c r="G40" s="84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20" t="s">
        <v>26</v>
      </c>
      <c r="S40" s="54">
        <f t="shared" si="3"/>
        <v>0</v>
      </c>
      <c r="T40" s="87">
        <f t="shared" si="4"/>
        <v>0</v>
      </c>
      <c r="U40" s="51" t="str">
        <f t="shared" si="5"/>
        <v>-</v>
      </c>
      <c r="V40" s="47" t="s">
        <v>26</v>
      </c>
      <c r="Y40" s="14"/>
      <c r="AB40" s="15"/>
    </row>
    <row r="41" spans="1:28" ht="31.5" customHeight="1" x14ac:dyDescent="0.25">
      <c r="A41" s="48" t="s">
        <v>55</v>
      </c>
      <c r="B41" s="46" t="s">
        <v>56</v>
      </c>
      <c r="C41" s="17" t="s">
        <v>25</v>
      </c>
      <c r="D41" s="84">
        <f>D162</f>
        <v>0</v>
      </c>
      <c r="E41" s="84">
        <f>E162</f>
        <v>35.173400869999995</v>
      </c>
      <c r="F41" s="53" t="s">
        <v>26</v>
      </c>
      <c r="G41" s="84">
        <f t="shared" ref="G41:Q42" si="12">G162</f>
        <v>170.65698781388178</v>
      </c>
      <c r="H41" s="84">
        <f t="shared" si="12"/>
        <v>39.396931391738192</v>
      </c>
      <c r="I41" s="84">
        <f t="shared" si="12"/>
        <v>0</v>
      </c>
      <c r="J41" s="84">
        <f t="shared" si="12"/>
        <v>0</v>
      </c>
      <c r="K41" s="84">
        <f t="shared" si="12"/>
        <v>0</v>
      </c>
      <c r="L41" s="84">
        <f t="shared" si="12"/>
        <v>0</v>
      </c>
      <c r="M41" s="84">
        <f t="shared" si="12"/>
        <v>0</v>
      </c>
      <c r="N41" s="84">
        <f t="shared" si="12"/>
        <v>0</v>
      </c>
      <c r="O41" s="84">
        <f t="shared" si="12"/>
        <v>0</v>
      </c>
      <c r="P41" s="84">
        <f t="shared" si="12"/>
        <v>39.396931391738192</v>
      </c>
      <c r="Q41" s="84">
        <f t="shared" si="12"/>
        <v>0</v>
      </c>
      <c r="R41" s="20" t="s">
        <v>26</v>
      </c>
      <c r="S41" s="54">
        <f t="shared" si="3"/>
        <v>170.65698781388178</v>
      </c>
      <c r="T41" s="87">
        <f t="shared" si="4"/>
        <v>0</v>
      </c>
      <c r="U41" s="51" t="str">
        <f t="shared" si="5"/>
        <v>-</v>
      </c>
      <c r="V41" s="47" t="s">
        <v>26</v>
      </c>
      <c r="Y41" s="14"/>
      <c r="AB41" s="15"/>
    </row>
    <row r="42" spans="1:28" ht="31.5" customHeight="1" x14ac:dyDescent="0.25">
      <c r="A42" s="48" t="s">
        <v>57</v>
      </c>
      <c r="B42" s="46" t="s">
        <v>46</v>
      </c>
      <c r="C42" s="17" t="s">
        <v>25</v>
      </c>
      <c r="D42" s="84">
        <f>D163</f>
        <v>0</v>
      </c>
      <c r="E42" s="84">
        <f>E163</f>
        <v>0</v>
      </c>
      <c r="F42" s="53" t="s">
        <v>26</v>
      </c>
      <c r="G42" s="84">
        <f t="shared" si="12"/>
        <v>0</v>
      </c>
      <c r="H42" s="84">
        <f t="shared" si="12"/>
        <v>0</v>
      </c>
      <c r="I42" s="84">
        <f t="shared" si="12"/>
        <v>0</v>
      </c>
      <c r="J42" s="84">
        <f t="shared" si="12"/>
        <v>0</v>
      </c>
      <c r="K42" s="84">
        <f t="shared" si="12"/>
        <v>0</v>
      </c>
      <c r="L42" s="84">
        <f t="shared" si="12"/>
        <v>0</v>
      </c>
      <c r="M42" s="84">
        <f t="shared" si="12"/>
        <v>0</v>
      </c>
      <c r="N42" s="84">
        <f t="shared" si="12"/>
        <v>0</v>
      </c>
      <c r="O42" s="84">
        <f t="shared" si="12"/>
        <v>0</v>
      </c>
      <c r="P42" s="84">
        <f t="shared" si="12"/>
        <v>0</v>
      </c>
      <c r="Q42" s="84">
        <f t="shared" si="12"/>
        <v>0</v>
      </c>
      <c r="R42" s="20" t="s">
        <v>26</v>
      </c>
      <c r="S42" s="54">
        <f t="shared" si="3"/>
        <v>0</v>
      </c>
      <c r="T42" s="87">
        <f t="shared" si="4"/>
        <v>0</v>
      </c>
      <c r="U42" s="51" t="str">
        <f t="shared" si="5"/>
        <v>-</v>
      </c>
      <c r="V42" s="47" t="s">
        <v>26</v>
      </c>
      <c r="Y42" s="14"/>
      <c r="AB42" s="15"/>
    </row>
    <row r="43" spans="1:28" ht="31.5" customHeight="1" x14ac:dyDescent="0.25">
      <c r="A43" s="48" t="s">
        <v>58</v>
      </c>
      <c r="B43" s="46" t="s">
        <v>59</v>
      </c>
      <c r="C43" s="17" t="s">
        <v>25</v>
      </c>
      <c r="D43" s="84">
        <f>D169</f>
        <v>0</v>
      </c>
      <c r="E43" s="84">
        <f>E169</f>
        <v>0</v>
      </c>
      <c r="F43" s="53" t="s">
        <v>26</v>
      </c>
      <c r="G43" s="84">
        <f t="shared" ref="G43:Q43" si="13">G169</f>
        <v>0</v>
      </c>
      <c r="H43" s="84">
        <f t="shared" si="13"/>
        <v>0</v>
      </c>
      <c r="I43" s="84">
        <f t="shared" si="13"/>
        <v>0</v>
      </c>
      <c r="J43" s="84">
        <f t="shared" si="13"/>
        <v>0</v>
      </c>
      <c r="K43" s="84">
        <f t="shared" si="13"/>
        <v>0</v>
      </c>
      <c r="L43" s="84">
        <f t="shared" si="13"/>
        <v>0</v>
      </c>
      <c r="M43" s="84">
        <f t="shared" si="13"/>
        <v>0</v>
      </c>
      <c r="N43" s="84">
        <f t="shared" si="13"/>
        <v>0</v>
      </c>
      <c r="O43" s="84">
        <f t="shared" si="13"/>
        <v>0</v>
      </c>
      <c r="P43" s="84">
        <f t="shared" si="13"/>
        <v>0</v>
      </c>
      <c r="Q43" s="84">
        <f t="shared" si="13"/>
        <v>0</v>
      </c>
      <c r="R43" s="20" t="s">
        <v>26</v>
      </c>
      <c r="S43" s="54">
        <f t="shared" si="3"/>
        <v>0</v>
      </c>
      <c r="T43" s="87">
        <f t="shared" si="4"/>
        <v>0</v>
      </c>
      <c r="U43" s="51" t="str">
        <f t="shared" si="5"/>
        <v>-</v>
      </c>
      <c r="V43" s="47" t="s">
        <v>26</v>
      </c>
      <c r="Y43" s="14"/>
      <c r="AB43" s="15"/>
    </row>
    <row r="44" spans="1:28" ht="31.5" customHeight="1" x14ac:dyDescent="0.25">
      <c r="A44" s="48" t="s">
        <v>60</v>
      </c>
      <c r="B44" s="46" t="s">
        <v>61</v>
      </c>
      <c r="C44" s="17" t="s">
        <v>25</v>
      </c>
      <c r="D44" s="84">
        <f>D176</f>
        <v>0</v>
      </c>
      <c r="E44" s="84">
        <f>E176</f>
        <v>0</v>
      </c>
      <c r="F44" s="53" t="s">
        <v>26</v>
      </c>
      <c r="G44" s="84">
        <f t="shared" ref="G44:Q44" si="14">G176</f>
        <v>0</v>
      </c>
      <c r="H44" s="84">
        <f t="shared" si="14"/>
        <v>0</v>
      </c>
      <c r="I44" s="84">
        <f t="shared" si="14"/>
        <v>0</v>
      </c>
      <c r="J44" s="84">
        <f t="shared" si="14"/>
        <v>0</v>
      </c>
      <c r="K44" s="84">
        <f t="shared" si="14"/>
        <v>0</v>
      </c>
      <c r="L44" s="84">
        <f t="shared" si="14"/>
        <v>0</v>
      </c>
      <c r="M44" s="84">
        <f t="shared" si="14"/>
        <v>0</v>
      </c>
      <c r="N44" s="84">
        <f t="shared" si="14"/>
        <v>0</v>
      </c>
      <c r="O44" s="84">
        <f t="shared" si="14"/>
        <v>0</v>
      </c>
      <c r="P44" s="84">
        <f t="shared" si="14"/>
        <v>0</v>
      </c>
      <c r="Q44" s="84">
        <f t="shared" si="14"/>
        <v>0</v>
      </c>
      <c r="R44" s="20" t="s">
        <v>26</v>
      </c>
      <c r="S44" s="54">
        <f t="shared" si="3"/>
        <v>0</v>
      </c>
      <c r="T44" s="87">
        <f t="shared" si="4"/>
        <v>0</v>
      </c>
      <c r="U44" s="51" t="str">
        <f t="shared" si="5"/>
        <v>-</v>
      </c>
      <c r="V44" s="47" t="s">
        <v>26</v>
      </c>
      <c r="Y44" s="14"/>
      <c r="AB44" s="15"/>
    </row>
    <row r="45" spans="1:28" ht="31.5" customHeight="1" x14ac:dyDescent="0.25">
      <c r="A45" s="48" t="s">
        <v>62</v>
      </c>
      <c r="B45" s="46" t="s">
        <v>38</v>
      </c>
      <c r="C45" s="17" t="s">
        <v>25</v>
      </c>
      <c r="D45" s="84">
        <f>D183</f>
        <v>0</v>
      </c>
      <c r="E45" s="84">
        <f>E183</f>
        <v>0</v>
      </c>
      <c r="F45" s="53" t="s">
        <v>26</v>
      </c>
      <c r="G45" s="84">
        <f t="shared" ref="G45:Q46" si="15">G183</f>
        <v>0</v>
      </c>
      <c r="H45" s="84">
        <f t="shared" si="15"/>
        <v>0</v>
      </c>
      <c r="I45" s="84">
        <f t="shared" si="15"/>
        <v>0</v>
      </c>
      <c r="J45" s="84">
        <f t="shared" si="15"/>
        <v>0</v>
      </c>
      <c r="K45" s="84">
        <f t="shared" si="15"/>
        <v>0</v>
      </c>
      <c r="L45" s="84">
        <f t="shared" si="15"/>
        <v>0</v>
      </c>
      <c r="M45" s="84">
        <f t="shared" si="15"/>
        <v>0</v>
      </c>
      <c r="N45" s="84">
        <f t="shared" si="15"/>
        <v>0</v>
      </c>
      <c r="O45" s="84">
        <f t="shared" si="15"/>
        <v>0</v>
      </c>
      <c r="P45" s="84">
        <f t="shared" si="15"/>
        <v>0</v>
      </c>
      <c r="Q45" s="84">
        <f t="shared" si="15"/>
        <v>0</v>
      </c>
      <c r="R45" s="20" t="s">
        <v>26</v>
      </c>
      <c r="S45" s="54">
        <f t="shared" si="3"/>
        <v>0</v>
      </c>
      <c r="T45" s="87">
        <f t="shared" si="4"/>
        <v>0</v>
      </c>
      <c r="U45" s="51" t="str">
        <f t="shared" si="5"/>
        <v>-</v>
      </c>
      <c r="V45" s="47" t="s">
        <v>26</v>
      </c>
      <c r="Y45" s="14"/>
      <c r="AB45" s="15"/>
    </row>
    <row r="46" spans="1:28" ht="31.5" customHeight="1" x14ac:dyDescent="0.25">
      <c r="A46" s="48" t="s">
        <v>63</v>
      </c>
      <c r="B46" s="46" t="s">
        <v>40</v>
      </c>
      <c r="C46" s="17" t="s">
        <v>25</v>
      </c>
      <c r="D46" s="84">
        <f>D184</f>
        <v>0</v>
      </c>
      <c r="E46" s="84">
        <f>E184</f>
        <v>35.173400869999995</v>
      </c>
      <c r="F46" s="53" t="s">
        <v>26</v>
      </c>
      <c r="G46" s="84">
        <f t="shared" si="15"/>
        <v>170.65698781388178</v>
      </c>
      <c r="H46" s="84">
        <f t="shared" si="15"/>
        <v>39.396931391738192</v>
      </c>
      <c r="I46" s="84">
        <f t="shared" si="15"/>
        <v>0</v>
      </c>
      <c r="J46" s="84">
        <f t="shared" si="15"/>
        <v>0</v>
      </c>
      <c r="K46" s="84">
        <f t="shared" si="15"/>
        <v>0</v>
      </c>
      <c r="L46" s="84">
        <f t="shared" si="15"/>
        <v>0</v>
      </c>
      <c r="M46" s="84">
        <f t="shared" si="15"/>
        <v>0</v>
      </c>
      <c r="N46" s="84">
        <f t="shared" si="15"/>
        <v>0</v>
      </c>
      <c r="O46" s="84">
        <f t="shared" si="15"/>
        <v>0</v>
      </c>
      <c r="P46" s="84">
        <f t="shared" si="15"/>
        <v>39.396931391738192</v>
      </c>
      <c r="Q46" s="84">
        <f t="shared" si="15"/>
        <v>0</v>
      </c>
      <c r="R46" s="20" t="s">
        <v>26</v>
      </c>
      <c r="S46" s="54">
        <f t="shared" si="3"/>
        <v>170.65698781388178</v>
      </c>
      <c r="T46" s="87">
        <f t="shared" si="4"/>
        <v>0</v>
      </c>
      <c r="U46" s="51" t="str">
        <f t="shared" si="5"/>
        <v>-</v>
      </c>
      <c r="V46" s="47" t="s">
        <v>26</v>
      </c>
      <c r="Y46" s="14"/>
      <c r="AB46" s="15"/>
    </row>
    <row r="47" spans="1:28" ht="31.5" customHeight="1" x14ac:dyDescent="0.25">
      <c r="A47" s="48" t="s">
        <v>64</v>
      </c>
      <c r="B47" s="46" t="s">
        <v>65</v>
      </c>
      <c r="C47" s="17" t="s">
        <v>25</v>
      </c>
      <c r="D47" s="84">
        <v>0</v>
      </c>
      <c r="E47" s="84">
        <v>0</v>
      </c>
      <c r="F47" s="53" t="s">
        <v>26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84">
        <v>0</v>
      </c>
      <c r="Q47" s="84">
        <v>0</v>
      </c>
      <c r="R47" s="20" t="s">
        <v>26</v>
      </c>
      <c r="S47" s="54">
        <f t="shared" si="3"/>
        <v>0</v>
      </c>
      <c r="T47" s="87">
        <f t="shared" si="4"/>
        <v>0</v>
      </c>
      <c r="U47" s="51" t="str">
        <f t="shared" si="5"/>
        <v>-</v>
      </c>
      <c r="V47" s="47" t="s">
        <v>26</v>
      </c>
      <c r="Y47" s="14"/>
      <c r="AB47" s="15"/>
    </row>
    <row r="48" spans="1:28" ht="31.5" customHeight="1" x14ac:dyDescent="0.25">
      <c r="A48" s="48" t="s">
        <v>66</v>
      </c>
      <c r="B48" s="46" t="s">
        <v>67</v>
      </c>
      <c r="C48" s="17" t="s">
        <v>25</v>
      </c>
      <c r="D48" s="84">
        <f>SUM(D49,D123,D162,D186)</f>
        <v>952.03914750000013</v>
      </c>
      <c r="E48" s="84">
        <f>SUM(E49,E123,E162,E186)</f>
        <v>4521.4907295476851</v>
      </c>
      <c r="F48" s="53" t="s">
        <v>26</v>
      </c>
      <c r="G48" s="84">
        <f t="shared" ref="G48:Q48" si="16">SUM(G49,G123,G162,G186)</f>
        <v>3773.0882666929497</v>
      </c>
      <c r="H48" s="84">
        <f t="shared" si="16"/>
        <v>3418.881463983867</v>
      </c>
      <c r="I48" s="84">
        <f t="shared" si="16"/>
        <v>210.02252780000001</v>
      </c>
      <c r="J48" s="84">
        <f t="shared" si="16"/>
        <v>73</v>
      </c>
      <c r="K48" s="84">
        <f t="shared" si="16"/>
        <v>210.02252780000001</v>
      </c>
      <c r="L48" s="84">
        <f t="shared" si="16"/>
        <v>202.23975001333304</v>
      </c>
      <c r="M48" s="84">
        <f t="shared" si="16"/>
        <v>0</v>
      </c>
      <c r="N48" s="84">
        <f t="shared" si="16"/>
        <v>340.55043894068166</v>
      </c>
      <c r="O48" s="84">
        <f t="shared" si="16"/>
        <v>0</v>
      </c>
      <c r="P48" s="84">
        <f t="shared" si="16"/>
        <v>2803.0912750298521</v>
      </c>
      <c r="Q48" s="84">
        <f t="shared" si="16"/>
        <v>0</v>
      </c>
      <c r="R48" s="20" t="s">
        <v>26</v>
      </c>
      <c r="S48" s="54">
        <f t="shared" si="3"/>
        <v>3563.0657388929499</v>
      </c>
      <c r="T48" s="87">
        <f t="shared" si="4"/>
        <v>137.02252780000001</v>
      </c>
      <c r="U48" s="51">
        <f t="shared" si="5"/>
        <v>1.8770209287671233</v>
      </c>
      <c r="V48" s="47" t="s">
        <v>26</v>
      </c>
      <c r="W48" s="16"/>
      <c r="Y48" s="14"/>
      <c r="AB48" s="15"/>
    </row>
    <row r="49" spans="1:28" ht="31.5" customHeight="1" x14ac:dyDescent="0.25">
      <c r="A49" s="48" t="s">
        <v>68</v>
      </c>
      <c r="B49" s="46" t="s">
        <v>69</v>
      </c>
      <c r="C49" s="17" t="s">
        <v>25</v>
      </c>
      <c r="D49" s="84">
        <f>D50+D81+D103+D106+D117+D118</f>
        <v>952.03914750000013</v>
      </c>
      <c r="E49" s="84">
        <f>E50+E81+E103+E106+E117+E118</f>
        <v>4486.3173286776855</v>
      </c>
      <c r="F49" s="53" t="s">
        <v>26</v>
      </c>
      <c r="G49" s="84">
        <f t="shared" ref="G49:Q49" si="17">G50+G81+G103+G106+G117+G118</f>
        <v>3602.431278879068</v>
      </c>
      <c r="H49" s="84">
        <f t="shared" si="17"/>
        <v>3379.4845325921287</v>
      </c>
      <c r="I49" s="84">
        <f t="shared" si="17"/>
        <v>210.02252780000001</v>
      </c>
      <c r="J49" s="84">
        <f t="shared" si="17"/>
        <v>73</v>
      </c>
      <c r="K49" s="84">
        <f t="shared" si="17"/>
        <v>210.02252780000001</v>
      </c>
      <c r="L49" s="84">
        <f t="shared" si="17"/>
        <v>202.23975001333304</v>
      </c>
      <c r="M49" s="84">
        <f t="shared" si="17"/>
        <v>0</v>
      </c>
      <c r="N49" s="84">
        <f t="shared" si="17"/>
        <v>340.55043894068166</v>
      </c>
      <c r="O49" s="84">
        <f t="shared" si="17"/>
        <v>0</v>
      </c>
      <c r="P49" s="84">
        <f t="shared" si="17"/>
        <v>2763.6943436381139</v>
      </c>
      <c r="Q49" s="84">
        <f t="shared" si="17"/>
        <v>0</v>
      </c>
      <c r="R49" s="20" t="s">
        <v>26</v>
      </c>
      <c r="S49" s="54">
        <f t="shared" si="3"/>
        <v>3392.4087510790682</v>
      </c>
      <c r="T49" s="87">
        <f t="shared" si="4"/>
        <v>137.02252780000001</v>
      </c>
      <c r="U49" s="51">
        <f t="shared" si="5"/>
        <v>1.8770209287671233</v>
      </c>
      <c r="V49" s="47" t="s">
        <v>26</v>
      </c>
      <c r="W49" s="16"/>
      <c r="Y49" s="14"/>
      <c r="AB49" s="15"/>
    </row>
    <row r="50" spans="1:28" ht="31.5" customHeight="1" x14ac:dyDescent="0.25">
      <c r="A50" s="48" t="s">
        <v>70</v>
      </c>
      <c r="B50" s="46" t="s">
        <v>71</v>
      </c>
      <c r="C50" s="17" t="s">
        <v>25</v>
      </c>
      <c r="D50" s="84">
        <f>D51+D61+D64+D74</f>
        <v>282.56735583333335</v>
      </c>
      <c r="E50" s="84">
        <f>E51+E61+E64+E74</f>
        <v>1742.1657918800001</v>
      </c>
      <c r="F50" s="53" t="s">
        <v>26</v>
      </c>
      <c r="G50" s="84">
        <f t="shared" ref="G50:Q50" si="18">G51+G61+G64+G74</f>
        <v>768.74117372218006</v>
      </c>
      <c r="H50" s="84">
        <f t="shared" si="18"/>
        <v>462.86621395551339</v>
      </c>
      <c r="I50" s="84">
        <f t="shared" si="18"/>
        <v>24.20114191</v>
      </c>
      <c r="J50" s="84">
        <f t="shared" si="18"/>
        <v>43</v>
      </c>
      <c r="K50" s="84">
        <f t="shared" si="18"/>
        <v>24.20114191</v>
      </c>
      <c r="L50" s="84">
        <f t="shared" si="18"/>
        <v>116.60630965500005</v>
      </c>
      <c r="M50" s="84">
        <f t="shared" si="18"/>
        <v>0</v>
      </c>
      <c r="N50" s="84">
        <f t="shared" si="18"/>
        <v>135.81562570070201</v>
      </c>
      <c r="O50" s="84">
        <f t="shared" si="18"/>
        <v>0</v>
      </c>
      <c r="P50" s="84">
        <f t="shared" si="18"/>
        <v>167.44427859981133</v>
      </c>
      <c r="Q50" s="84">
        <f t="shared" si="18"/>
        <v>0</v>
      </c>
      <c r="R50" s="20" t="s">
        <v>26</v>
      </c>
      <c r="S50" s="54">
        <f t="shared" si="3"/>
        <v>744.54003181218002</v>
      </c>
      <c r="T50" s="87">
        <f t="shared" si="4"/>
        <v>-18.79885809</v>
      </c>
      <c r="U50" s="51">
        <f t="shared" si="5"/>
        <v>-0.43718274627906978</v>
      </c>
      <c r="V50" s="47" t="s">
        <v>26</v>
      </c>
      <c r="W50" s="16"/>
      <c r="Y50" s="14"/>
      <c r="AB50" s="15"/>
    </row>
    <row r="51" spans="1:28" ht="31.5" customHeight="1" x14ac:dyDescent="0.25">
      <c r="A51" s="48" t="s">
        <v>72</v>
      </c>
      <c r="B51" s="46" t="s">
        <v>73</v>
      </c>
      <c r="C51" s="17" t="s">
        <v>25</v>
      </c>
      <c r="D51" s="84">
        <f>SUM(D52,D53,D54)</f>
        <v>191.7766441666667</v>
      </c>
      <c r="E51" s="84">
        <f>SUM(E52,E53,E54)</f>
        <v>1156.1620336600001</v>
      </c>
      <c r="F51" s="53" t="s">
        <v>26</v>
      </c>
      <c r="G51" s="84">
        <f t="shared" ref="G51:Q51" si="19">SUM(G52,G53,G54)</f>
        <v>437.8205486373688</v>
      </c>
      <c r="H51" s="84">
        <f t="shared" si="19"/>
        <v>151.31562570070201</v>
      </c>
      <c r="I51" s="84">
        <f t="shared" si="19"/>
        <v>11.652311699999998</v>
      </c>
      <c r="J51" s="84">
        <f t="shared" si="19"/>
        <v>0</v>
      </c>
      <c r="K51" s="84">
        <f t="shared" si="19"/>
        <v>11.652311699999998</v>
      </c>
      <c r="L51" s="84">
        <f t="shared" si="19"/>
        <v>53</v>
      </c>
      <c r="M51" s="84">
        <f t="shared" si="19"/>
        <v>0</v>
      </c>
      <c r="N51" s="84">
        <f t="shared" si="19"/>
        <v>75.815625700702014</v>
      </c>
      <c r="O51" s="84">
        <f t="shared" si="19"/>
        <v>0</v>
      </c>
      <c r="P51" s="84">
        <f t="shared" si="19"/>
        <v>22.5</v>
      </c>
      <c r="Q51" s="84">
        <f t="shared" si="19"/>
        <v>0</v>
      </c>
      <c r="R51" s="20" t="s">
        <v>26</v>
      </c>
      <c r="S51" s="54">
        <f t="shared" si="3"/>
        <v>426.16823693736882</v>
      </c>
      <c r="T51" s="87">
        <f t="shared" si="4"/>
        <v>11.652311699999998</v>
      </c>
      <c r="U51" s="51" t="str">
        <f t="shared" si="5"/>
        <v>-</v>
      </c>
      <c r="V51" s="47" t="s">
        <v>26</v>
      </c>
      <c r="W51" s="16"/>
      <c r="Y51" s="14"/>
      <c r="AB51" s="15"/>
    </row>
    <row r="52" spans="1:28" ht="47.25" x14ac:dyDescent="0.25">
      <c r="A52" s="47" t="s">
        <v>261</v>
      </c>
      <c r="B52" s="46" t="s">
        <v>262</v>
      </c>
      <c r="C52" s="47" t="s">
        <v>261</v>
      </c>
      <c r="D52" s="53">
        <v>0</v>
      </c>
      <c r="E52" s="53">
        <v>83.045971179999995</v>
      </c>
      <c r="F52" s="53" t="s">
        <v>26</v>
      </c>
      <c r="G52" s="53">
        <v>113.28145393</v>
      </c>
      <c r="H52" s="85">
        <f>IF(J52="нд","нд",(J52+L52+N52+P52))</f>
        <v>21</v>
      </c>
      <c r="I52" s="53">
        <f>K52+M52+O52+Q52</f>
        <v>0</v>
      </c>
      <c r="J52" s="53">
        <v>0</v>
      </c>
      <c r="K52" s="53">
        <v>0</v>
      </c>
      <c r="L52" s="53">
        <v>2</v>
      </c>
      <c r="M52" s="53">
        <v>0</v>
      </c>
      <c r="N52" s="53">
        <v>8</v>
      </c>
      <c r="O52" s="53">
        <v>0</v>
      </c>
      <c r="P52" s="53">
        <v>11</v>
      </c>
      <c r="Q52" s="53">
        <v>0</v>
      </c>
      <c r="R52" s="20" t="s">
        <v>26</v>
      </c>
      <c r="S52" s="85">
        <f t="shared" si="3"/>
        <v>113.28145393</v>
      </c>
      <c r="T52" s="87">
        <f t="shared" si="4"/>
        <v>0</v>
      </c>
      <c r="U52" s="51" t="str">
        <f t="shared" si="5"/>
        <v>-</v>
      </c>
      <c r="V52" s="17" t="s">
        <v>26</v>
      </c>
      <c r="W52" s="16"/>
      <c r="Y52" s="14"/>
      <c r="AB52" s="15"/>
    </row>
    <row r="53" spans="1:28" ht="47.25" x14ac:dyDescent="0.25">
      <c r="A53" s="47" t="s">
        <v>263</v>
      </c>
      <c r="B53" s="46" t="s">
        <v>264</v>
      </c>
      <c r="C53" s="47" t="s">
        <v>263</v>
      </c>
      <c r="D53" s="53">
        <v>0</v>
      </c>
      <c r="E53" s="53">
        <v>12.94506816</v>
      </c>
      <c r="F53" s="53" t="s">
        <v>26</v>
      </c>
      <c r="G53" s="53">
        <v>95.269932486666676</v>
      </c>
      <c r="H53" s="85">
        <f>IF(J53="нд","нд",(J53+L53+N53+P53))</f>
        <v>15</v>
      </c>
      <c r="I53" s="53">
        <f>K53+M53+O53+Q53</f>
        <v>0</v>
      </c>
      <c r="J53" s="53">
        <v>0</v>
      </c>
      <c r="K53" s="53">
        <v>0</v>
      </c>
      <c r="L53" s="53">
        <v>1</v>
      </c>
      <c r="M53" s="53">
        <v>0</v>
      </c>
      <c r="N53" s="53">
        <v>2.5</v>
      </c>
      <c r="O53" s="53">
        <v>0</v>
      </c>
      <c r="P53" s="53">
        <v>11.5</v>
      </c>
      <c r="Q53" s="53">
        <v>0</v>
      </c>
      <c r="R53" s="20" t="s">
        <v>26</v>
      </c>
      <c r="S53" s="85">
        <f t="shared" si="3"/>
        <v>95.269932486666676</v>
      </c>
      <c r="T53" s="87">
        <f t="shared" si="4"/>
        <v>0</v>
      </c>
      <c r="U53" s="51" t="str">
        <f t="shared" si="5"/>
        <v>-</v>
      </c>
      <c r="V53" s="17" t="s">
        <v>26</v>
      </c>
      <c r="W53" s="16"/>
      <c r="Y53" s="14"/>
      <c r="AB53" s="15"/>
    </row>
    <row r="54" spans="1:28" ht="39" customHeight="1" x14ac:dyDescent="0.25">
      <c r="A54" s="48" t="s">
        <v>74</v>
      </c>
      <c r="B54" s="46" t="s">
        <v>75</v>
      </c>
      <c r="C54" s="17" t="s">
        <v>25</v>
      </c>
      <c r="D54" s="86">
        <f>SUM(D55:D60)</f>
        <v>191.7766441666667</v>
      </c>
      <c r="E54" s="86">
        <f t="shared" ref="E54:Q54" si="20">SUM(E55:E60)</f>
        <v>1060.1709943200001</v>
      </c>
      <c r="F54" s="86">
        <f t="shared" si="20"/>
        <v>0</v>
      </c>
      <c r="G54" s="86">
        <f t="shared" si="20"/>
        <v>229.26916222070213</v>
      </c>
      <c r="H54" s="86">
        <f t="shared" si="20"/>
        <v>115.31562570070201</v>
      </c>
      <c r="I54" s="86">
        <f t="shared" si="20"/>
        <v>11.652311699999998</v>
      </c>
      <c r="J54" s="86">
        <f t="shared" si="20"/>
        <v>0</v>
      </c>
      <c r="K54" s="86">
        <f t="shared" si="20"/>
        <v>11.652311699999998</v>
      </c>
      <c r="L54" s="86">
        <f t="shared" si="20"/>
        <v>50</v>
      </c>
      <c r="M54" s="86">
        <f t="shared" si="20"/>
        <v>0</v>
      </c>
      <c r="N54" s="86">
        <f t="shared" si="20"/>
        <v>65.315625700702014</v>
      </c>
      <c r="O54" s="86">
        <f t="shared" si="20"/>
        <v>0</v>
      </c>
      <c r="P54" s="86">
        <f t="shared" si="20"/>
        <v>0</v>
      </c>
      <c r="Q54" s="86">
        <f t="shared" si="20"/>
        <v>0</v>
      </c>
      <c r="R54" s="20" t="s">
        <v>26</v>
      </c>
      <c r="S54" s="85">
        <f>IF(H54="нд","нд",G54-I54)</f>
        <v>217.61685052070214</v>
      </c>
      <c r="T54" s="87">
        <f t="shared" si="4"/>
        <v>11.652311699999998</v>
      </c>
      <c r="U54" s="51" t="str">
        <f t="shared" si="5"/>
        <v>-</v>
      </c>
      <c r="V54" s="47" t="s">
        <v>26</v>
      </c>
      <c r="W54" s="16"/>
      <c r="Y54" s="14"/>
      <c r="AB54" s="15"/>
    </row>
    <row r="55" spans="1:28" ht="96.75" customHeight="1" x14ac:dyDescent="0.25">
      <c r="A55" s="47" t="s">
        <v>74</v>
      </c>
      <c r="B55" s="46" t="s">
        <v>265</v>
      </c>
      <c r="C55" s="47" t="s">
        <v>266</v>
      </c>
      <c r="D55" s="53">
        <v>156.3849725</v>
      </c>
      <c r="E55" s="53">
        <v>871.54228983999997</v>
      </c>
      <c r="F55" s="53" t="s">
        <v>26</v>
      </c>
      <c r="G55" s="53">
        <v>123.49618700070209</v>
      </c>
      <c r="H55" s="85">
        <f t="shared" ref="H55:H60" si="21">IF(J55="нд","нд",(J55+L55+N55+P55))</f>
        <v>115.31562570070201</v>
      </c>
      <c r="I55" s="53">
        <f t="shared" ref="I55:I60" si="22">K55+M55+O55+Q55</f>
        <v>0</v>
      </c>
      <c r="J55" s="53">
        <v>0</v>
      </c>
      <c r="K55" s="53">
        <v>0</v>
      </c>
      <c r="L55" s="53">
        <v>50</v>
      </c>
      <c r="M55" s="53">
        <v>0</v>
      </c>
      <c r="N55" s="53">
        <v>65.315625700702014</v>
      </c>
      <c r="O55" s="53">
        <v>0</v>
      </c>
      <c r="P55" s="53">
        <v>0</v>
      </c>
      <c r="Q55" s="53">
        <v>0</v>
      </c>
      <c r="R55" s="20" t="s">
        <v>26</v>
      </c>
      <c r="S55" s="85">
        <f t="shared" si="3"/>
        <v>123.49618700070209</v>
      </c>
      <c r="T55" s="87">
        <f t="shared" si="4"/>
        <v>0</v>
      </c>
      <c r="U55" s="51" t="str">
        <f t="shared" si="5"/>
        <v>-</v>
      </c>
      <c r="V55" s="17" t="s">
        <v>26</v>
      </c>
      <c r="W55" s="16"/>
      <c r="Y55" s="18"/>
      <c r="Z55" s="19"/>
      <c r="AB55" s="15"/>
    </row>
    <row r="56" spans="1:28" ht="96.75" customHeight="1" x14ac:dyDescent="0.25">
      <c r="A56" s="47" t="s">
        <v>74</v>
      </c>
      <c r="B56" s="46" t="s">
        <v>267</v>
      </c>
      <c r="C56" s="47" t="s">
        <v>268</v>
      </c>
      <c r="D56" s="53" t="s">
        <v>26</v>
      </c>
      <c r="E56" s="53">
        <v>0</v>
      </c>
      <c r="F56" s="53" t="s">
        <v>26</v>
      </c>
      <c r="G56" s="53">
        <v>11.661372200000001</v>
      </c>
      <c r="H56" s="85">
        <f t="shared" si="21"/>
        <v>0</v>
      </c>
      <c r="I56" s="53">
        <f t="shared" si="22"/>
        <v>11.652311699999998</v>
      </c>
      <c r="J56" s="53">
        <v>0</v>
      </c>
      <c r="K56" s="53">
        <v>11.652311699999998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20" t="s">
        <v>26</v>
      </c>
      <c r="S56" s="85">
        <f t="shared" si="3"/>
        <v>9.0605000000021363E-3</v>
      </c>
      <c r="T56" s="87">
        <f t="shared" si="4"/>
        <v>11.652311699999998</v>
      </c>
      <c r="U56" s="51" t="str">
        <f t="shared" si="5"/>
        <v>-</v>
      </c>
      <c r="V56" s="17" t="s">
        <v>277</v>
      </c>
      <c r="W56" s="16"/>
      <c r="Y56" s="18"/>
      <c r="Z56" s="19"/>
      <c r="AB56" s="15"/>
    </row>
    <row r="57" spans="1:28" ht="124.5" customHeight="1" x14ac:dyDescent="0.25">
      <c r="A57" s="47" t="s">
        <v>74</v>
      </c>
      <c r="B57" s="46" t="s">
        <v>269</v>
      </c>
      <c r="C57" s="47" t="s">
        <v>270</v>
      </c>
      <c r="D57" s="53">
        <v>2.6904233333333334</v>
      </c>
      <c r="E57" s="53">
        <v>12.485371879999999</v>
      </c>
      <c r="F57" s="53" t="s">
        <v>26</v>
      </c>
      <c r="G57" s="53">
        <v>13.483139786666669</v>
      </c>
      <c r="H57" s="85">
        <f t="shared" si="21"/>
        <v>0</v>
      </c>
      <c r="I57" s="53">
        <f t="shared" si="22"/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20" t="s">
        <v>26</v>
      </c>
      <c r="S57" s="85">
        <f t="shared" si="3"/>
        <v>13.483139786666669</v>
      </c>
      <c r="T57" s="87">
        <f t="shared" si="4"/>
        <v>0</v>
      </c>
      <c r="U57" s="51" t="str">
        <f t="shared" si="5"/>
        <v>-</v>
      </c>
      <c r="V57" s="17" t="s">
        <v>26</v>
      </c>
      <c r="W57" s="16"/>
      <c r="Y57" s="18"/>
      <c r="Z57" s="19"/>
      <c r="AB57" s="15"/>
    </row>
    <row r="58" spans="1:28" ht="96.75" customHeight="1" x14ac:dyDescent="0.25">
      <c r="A58" s="47" t="s">
        <v>74</v>
      </c>
      <c r="B58" s="46" t="s">
        <v>271</v>
      </c>
      <c r="C58" s="47" t="s">
        <v>272</v>
      </c>
      <c r="D58" s="53">
        <v>0.39209666666666665</v>
      </c>
      <c r="E58" s="53">
        <v>3.2608069</v>
      </c>
      <c r="F58" s="53" t="s">
        <v>26</v>
      </c>
      <c r="G58" s="53">
        <v>0.41117726666666643</v>
      </c>
      <c r="H58" s="85">
        <f t="shared" si="21"/>
        <v>0</v>
      </c>
      <c r="I58" s="53">
        <f t="shared" si="22"/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20" t="s">
        <v>26</v>
      </c>
      <c r="S58" s="85">
        <f t="shared" si="3"/>
        <v>0.41117726666666643</v>
      </c>
      <c r="T58" s="87">
        <f t="shared" si="4"/>
        <v>0</v>
      </c>
      <c r="U58" s="51" t="str">
        <f t="shared" si="5"/>
        <v>-</v>
      </c>
      <c r="V58" s="17" t="s">
        <v>26</v>
      </c>
      <c r="W58" s="16"/>
      <c r="Y58" s="18"/>
      <c r="Z58" s="19"/>
      <c r="AB58" s="15"/>
    </row>
    <row r="59" spans="1:28" ht="110.25" x14ac:dyDescent="0.25">
      <c r="A59" s="47" t="s">
        <v>74</v>
      </c>
      <c r="B59" s="46" t="s">
        <v>273</v>
      </c>
      <c r="C59" s="47" t="s">
        <v>274</v>
      </c>
      <c r="D59" s="53">
        <v>5.6336766666666662</v>
      </c>
      <c r="E59" s="53">
        <v>36.408687889999996</v>
      </c>
      <c r="F59" s="53" t="s">
        <v>26</v>
      </c>
      <c r="G59" s="53">
        <v>18.272530443333338</v>
      </c>
      <c r="H59" s="85">
        <f t="shared" si="21"/>
        <v>0</v>
      </c>
      <c r="I59" s="53">
        <f t="shared" si="22"/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20" t="s">
        <v>26</v>
      </c>
      <c r="S59" s="85">
        <f t="shared" si="3"/>
        <v>18.272530443333338</v>
      </c>
      <c r="T59" s="87">
        <f t="shared" si="4"/>
        <v>0</v>
      </c>
      <c r="U59" s="51" t="str">
        <f t="shared" si="5"/>
        <v>-</v>
      </c>
      <c r="V59" s="17" t="s">
        <v>26</v>
      </c>
      <c r="W59" s="16"/>
      <c r="Y59" s="18"/>
      <c r="Z59" s="19"/>
      <c r="AB59" s="15"/>
    </row>
    <row r="60" spans="1:28" ht="94.5" x14ac:dyDescent="0.25">
      <c r="A60" s="47" t="s">
        <v>74</v>
      </c>
      <c r="B60" s="46" t="s">
        <v>275</v>
      </c>
      <c r="C60" s="47" t="s">
        <v>276</v>
      </c>
      <c r="D60" s="53">
        <v>26.675475000000002</v>
      </c>
      <c r="E60" s="53">
        <v>136.47383780999999</v>
      </c>
      <c r="F60" s="53" t="s">
        <v>26</v>
      </c>
      <c r="G60" s="53">
        <v>61.944755523333356</v>
      </c>
      <c r="H60" s="85">
        <f t="shared" si="21"/>
        <v>0</v>
      </c>
      <c r="I60" s="53">
        <f t="shared" si="22"/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20" t="s">
        <v>26</v>
      </c>
      <c r="S60" s="85">
        <f t="shared" si="3"/>
        <v>61.944755523333356</v>
      </c>
      <c r="T60" s="87">
        <f t="shared" si="4"/>
        <v>0</v>
      </c>
      <c r="U60" s="51" t="str">
        <f t="shared" si="5"/>
        <v>-</v>
      </c>
      <c r="V60" s="17" t="s">
        <v>26</v>
      </c>
      <c r="W60" s="16"/>
      <c r="Y60" s="18"/>
      <c r="Z60" s="19"/>
      <c r="AB60" s="15"/>
    </row>
    <row r="61" spans="1:28" ht="39" customHeight="1" x14ac:dyDescent="0.25">
      <c r="A61" s="48" t="s">
        <v>76</v>
      </c>
      <c r="B61" s="46" t="s">
        <v>77</v>
      </c>
      <c r="C61" s="17" t="s">
        <v>25</v>
      </c>
      <c r="D61" s="53">
        <f>D62+D63</f>
        <v>0</v>
      </c>
      <c r="E61" s="53">
        <f>E62+E63</f>
        <v>0</v>
      </c>
      <c r="F61" s="53" t="s">
        <v>26</v>
      </c>
      <c r="G61" s="53">
        <f t="shared" ref="G61:Q61" si="23">G62+G63</f>
        <v>0</v>
      </c>
      <c r="H61" s="53">
        <f t="shared" si="23"/>
        <v>0</v>
      </c>
      <c r="I61" s="53">
        <f t="shared" si="23"/>
        <v>0</v>
      </c>
      <c r="J61" s="53">
        <f t="shared" si="23"/>
        <v>0</v>
      </c>
      <c r="K61" s="53">
        <f t="shared" si="23"/>
        <v>0</v>
      </c>
      <c r="L61" s="53">
        <f t="shared" si="23"/>
        <v>0</v>
      </c>
      <c r="M61" s="53">
        <f t="shared" si="23"/>
        <v>0</v>
      </c>
      <c r="N61" s="53">
        <f t="shared" si="23"/>
        <v>0</v>
      </c>
      <c r="O61" s="53">
        <f t="shared" si="23"/>
        <v>0</v>
      </c>
      <c r="P61" s="53">
        <f t="shared" si="23"/>
        <v>0</v>
      </c>
      <c r="Q61" s="53">
        <f t="shared" si="23"/>
        <v>0</v>
      </c>
      <c r="R61" s="20" t="s">
        <v>26</v>
      </c>
      <c r="S61" s="85">
        <f t="shared" si="3"/>
        <v>0</v>
      </c>
      <c r="T61" s="87">
        <f t="shared" si="4"/>
        <v>0</v>
      </c>
      <c r="U61" s="51" t="str">
        <f t="shared" si="5"/>
        <v>-</v>
      </c>
      <c r="V61" s="47" t="s">
        <v>26</v>
      </c>
      <c r="W61" s="16"/>
      <c r="Y61" s="14"/>
      <c r="AB61" s="15"/>
    </row>
    <row r="62" spans="1:28" ht="39" customHeight="1" x14ac:dyDescent="0.25">
      <c r="A62" s="48" t="s">
        <v>78</v>
      </c>
      <c r="B62" s="46" t="s">
        <v>79</v>
      </c>
      <c r="C62" s="17" t="s">
        <v>25</v>
      </c>
      <c r="D62" s="53">
        <v>0</v>
      </c>
      <c r="E62" s="53">
        <v>0</v>
      </c>
      <c r="F62" s="53" t="s">
        <v>26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20" t="s">
        <v>26</v>
      </c>
      <c r="S62" s="85">
        <f t="shared" si="3"/>
        <v>0</v>
      </c>
      <c r="T62" s="87">
        <f t="shared" si="4"/>
        <v>0</v>
      </c>
      <c r="U62" s="51" t="str">
        <f t="shared" si="5"/>
        <v>-</v>
      </c>
      <c r="V62" s="47" t="s">
        <v>26</v>
      </c>
      <c r="W62" s="16"/>
      <c r="Y62" s="14"/>
      <c r="AB62" s="15"/>
    </row>
    <row r="63" spans="1:28" ht="39" customHeight="1" x14ac:dyDescent="0.25">
      <c r="A63" s="48" t="s">
        <v>80</v>
      </c>
      <c r="B63" s="46" t="s">
        <v>81</v>
      </c>
      <c r="C63" s="17" t="s">
        <v>25</v>
      </c>
      <c r="D63" s="53">
        <v>0</v>
      </c>
      <c r="E63" s="53">
        <v>0</v>
      </c>
      <c r="F63" s="53" t="s">
        <v>26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20" t="s">
        <v>26</v>
      </c>
      <c r="S63" s="85">
        <f t="shared" si="3"/>
        <v>0</v>
      </c>
      <c r="T63" s="87">
        <f t="shared" si="4"/>
        <v>0</v>
      </c>
      <c r="U63" s="51" t="str">
        <f t="shared" si="5"/>
        <v>-</v>
      </c>
      <c r="V63" s="47" t="s">
        <v>26</v>
      </c>
      <c r="W63" s="16"/>
      <c r="Y63" s="14"/>
      <c r="AB63" s="15"/>
    </row>
    <row r="64" spans="1:28" ht="39" customHeight="1" x14ac:dyDescent="0.25">
      <c r="A64" s="48" t="s">
        <v>82</v>
      </c>
      <c r="B64" s="46" t="s">
        <v>83</v>
      </c>
      <c r="C64" s="17" t="s">
        <v>25</v>
      </c>
      <c r="D64" s="53">
        <f>D65+D70</f>
        <v>0</v>
      </c>
      <c r="E64" s="53">
        <f>E65+E70</f>
        <v>0</v>
      </c>
      <c r="F64" s="53" t="s">
        <v>26</v>
      </c>
      <c r="G64" s="53">
        <f t="shared" ref="G64:Q64" si="24">G65+G70</f>
        <v>10.87627554</v>
      </c>
      <c r="H64" s="53">
        <f t="shared" si="24"/>
        <v>0</v>
      </c>
      <c r="I64" s="53">
        <f t="shared" si="24"/>
        <v>10.850220009999999</v>
      </c>
      <c r="J64" s="53">
        <f t="shared" si="24"/>
        <v>0</v>
      </c>
      <c r="K64" s="53">
        <f t="shared" si="24"/>
        <v>10.850220009999999</v>
      </c>
      <c r="L64" s="53">
        <f t="shared" si="24"/>
        <v>0</v>
      </c>
      <c r="M64" s="53">
        <f t="shared" si="24"/>
        <v>0</v>
      </c>
      <c r="N64" s="53">
        <f t="shared" si="24"/>
        <v>0</v>
      </c>
      <c r="O64" s="53">
        <f t="shared" si="24"/>
        <v>0</v>
      </c>
      <c r="P64" s="53">
        <f t="shared" si="24"/>
        <v>0</v>
      </c>
      <c r="Q64" s="53">
        <f t="shared" si="24"/>
        <v>0</v>
      </c>
      <c r="R64" s="20" t="s">
        <v>26</v>
      </c>
      <c r="S64" s="85">
        <f t="shared" si="3"/>
        <v>2.6055530000000715E-2</v>
      </c>
      <c r="T64" s="87">
        <f t="shared" si="4"/>
        <v>10.850220009999999</v>
      </c>
      <c r="U64" s="51" t="str">
        <f t="shared" si="5"/>
        <v>-</v>
      </c>
      <c r="V64" s="47" t="s">
        <v>26</v>
      </c>
      <c r="W64" s="16"/>
      <c r="Y64" s="14"/>
      <c r="AB64" s="15"/>
    </row>
    <row r="65" spans="1:28" ht="39" customHeight="1" x14ac:dyDescent="0.25">
      <c r="A65" s="48" t="s">
        <v>84</v>
      </c>
      <c r="B65" s="52" t="s">
        <v>85</v>
      </c>
      <c r="C65" s="17" t="s">
        <v>25</v>
      </c>
      <c r="D65" s="53">
        <f>D66+D67+D68</f>
        <v>0</v>
      </c>
      <c r="E65" s="53">
        <f>E66+E67+E68</f>
        <v>0</v>
      </c>
      <c r="F65" s="53" t="s">
        <v>26</v>
      </c>
      <c r="G65" s="53">
        <f t="shared" ref="G65:Q65" si="25">G66+G67+G68</f>
        <v>10.87627554</v>
      </c>
      <c r="H65" s="53">
        <f t="shared" si="25"/>
        <v>0</v>
      </c>
      <c r="I65" s="53">
        <f t="shared" si="25"/>
        <v>10.850220009999999</v>
      </c>
      <c r="J65" s="53">
        <f t="shared" si="25"/>
        <v>0</v>
      </c>
      <c r="K65" s="53">
        <f t="shared" si="25"/>
        <v>10.850220009999999</v>
      </c>
      <c r="L65" s="53">
        <f t="shared" si="25"/>
        <v>0</v>
      </c>
      <c r="M65" s="53">
        <f t="shared" si="25"/>
        <v>0</v>
      </c>
      <c r="N65" s="53">
        <f t="shared" si="25"/>
        <v>0</v>
      </c>
      <c r="O65" s="53">
        <f t="shared" si="25"/>
        <v>0</v>
      </c>
      <c r="P65" s="53">
        <f t="shared" si="25"/>
        <v>0</v>
      </c>
      <c r="Q65" s="53">
        <f t="shared" si="25"/>
        <v>0</v>
      </c>
      <c r="R65" s="20" t="s">
        <v>26</v>
      </c>
      <c r="S65" s="85">
        <f t="shared" si="3"/>
        <v>2.6055530000000715E-2</v>
      </c>
      <c r="T65" s="87">
        <f t="shared" si="4"/>
        <v>10.850220009999999</v>
      </c>
      <c r="U65" s="51" t="str">
        <f t="shared" si="5"/>
        <v>-</v>
      </c>
      <c r="V65" s="47" t="s">
        <v>26</v>
      </c>
      <c r="W65" s="16"/>
      <c r="Y65" s="14"/>
      <c r="AB65" s="15"/>
    </row>
    <row r="66" spans="1:28" ht="39" customHeight="1" x14ac:dyDescent="0.25">
      <c r="A66" s="48" t="s">
        <v>84</v>
      </c>
      <c r="B66" s="46" t="s">
        <v>86</v>
      </c>
      <c r="C66" s="17" t="s">
        <v>25</v>
      </c>
      <c r="D66" s="53">
        <v>0</v>
      </c>
      <c r="E66" s="53">
        <v>0</v>
      </c>
      <c r="F66" s="53" t="s">
        <v>26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20" t="s">
        <v>26</v>
      </c>
      <c r="S66" s="85">
        <f t="shared" si="3"/>
        <v>0</v>
      </c>
      <c r="T66" s="87">
        <f t="shared" si="4"/>
        <v>0</v>
      </c>
      <c r="U66" s="51" t="str">
        <f t="shared" si="5"/>
        <v>-</v>
      </c>
      <c r="V66" s="47" t="s">
        <v>26</v>
      </c>
      <c r="W66" s="16"/>
      <c r="Y66" s="14"/>
      <c r="AB66" s="15"/>
    </row>
    <row r="67" spans="1:28" ht="39" customHeight="1" x14ac:dyDescent="0.25">
      <c r="A67" s="48" t="s">
        <v>84</v>
      </c>
      <c r="B67" s="46" t="s">
        <v>87</v>
      </c>
      <c r="C67" s="17" t="s">
        <v>25</v>
      </c>
      <c r="D67" s="53">
        <v>0</v>
      </c>
      <c r="E67" s="53">
        <v>0</v>
      </c>
      <c r="F67" s="53" t="s">
        <v>26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20" t="s">
        <v>26</v>
      </c>
      <c r="S67" s="85">
        <f t="shared" si="3"/>
        <v>0</v>
      </c>
      <c r="T67" s="87">
        <f t="shared" si="4"/>
        <v>0</v>
      </c>
      <c r="U67" s="51" t="str">
        <f t="shared" si="5"/>
        <v>-</v>
      </c>
      <c r="V67" s="47" t="s">
        <v>26</v>
      </c>
      <c r="W67" s="16"/>
      <c r="Y67" s="14"/>
      <c r="AB67" s="15"/>
    </row>
    <row r="68" spans="1:28" ht="39" customHeight="1" x14ac:dyDescent="0.25">
      <c r="A68" s="48" t="s">
        <v>84</v>
      </c>
      <c r="B68" s="46" t="s">
        <v>88</v>
      </c>
      <c r="C68" s="17" t="s">
        <v>25</v>
      </c>
      <c r="D68" s="53">
        <f>SUM(D69)</f>
        <v>0</v>
      </c>
      <c r="E68" s="53">
        <f t="shared" ref="E68:Q68" si="26">SUM(E69)</f>
        <v>0</v>
      </c>
      <c r="F68" s="53">
        <f t="shared" si="26"/>
        <v>0</v>
      </c>
      <c r="G68" s="53">
        <f t="shared" si="26"/>
        <v>10.87627554</v>
      </c>
      <c r="H68" s="53">
        <f t="shared" si="26"/>
        <v>0</v>
      </c>
      <c r="I68" s="53">
        <f t="shared" si="26"/>
        <v>10.850220009999999</v>
      </c>
      <c r="J68" s="53">
        <f t="shared" si="26"/>
        <v>0</v>
      </c>
      <c r="K68" s="53">
        <f t="shared" si="26"/>
        <v>10.850220009999999</v>
      </c>
      <c r="L68" s="53">
        <f t="shared" si="26"/>
        <v>0</v>
      </c>
      <c r="M68" s="53">
        <f t="shared" si="26"/>
        <v>0</v>
      </c>
      <c r="N68" s="53">
        <f t="shared" si="26"/>
        <v>0</v>
      </c>
      <c r="O68" s="53">
        <f t="shared" si="26"/>
        <v>0</v>
      </c>
      <c r="P68" s="53">
        <f t="shared" si="26"/>
        <v>0</v>
      </c>
      <c r="Q68" s="53">
        <f t="shared" si="26"/>
        <v>0</v>
      </c>
      <c r="R68" s="20" t="s">
        <v>26</v>
      </c>
      <c r="S68" s="85">
        <f t="shared" si="3"/>
        <v>2.6055530000000715E-2</v>
      </c>
      <c r="T68" s="87">
        <f t="shared" si="4"/>
        <v>10.850220009999999</v>
      </c>
      <c r="U68" s="51" t="str">
        <f t="shared" si="5"/>
        <v>-</v>
      </c>
      <c r="V68" s="47" t="s">
        <v>26</v>
      </c>
      <c r="W68" s="16"/>
      <c r="Y68" s="14"/>
      <c r="AB68" s="15"/>
    </row>
    <row r="69" spans="1:28" ht="110.25" x14ac:dyDescent="0.25">
      <c r="A69" s="47" t="s">
        <v>74</v>
      </c>
      <c r="B69" s="46" t="s">
        <v>287</v>
      </c>
      <c r="C69" s="47" t="s">
        <v>288</v>
      </c>
      <c r="D69" s="53" t="s">
        <v>26</v>
      </c>
      <c r="E69" s="53">
        <v>0</v>
      </c>
      <c r="F69" s="53" t="s">
        <v>26</v>
      </c>
      <c r="G69" s="53">
        <v>10.87627554</v>
      </c>
      <c r="H69" s="85" t="str">
        <f t="shared" ref="H69" si="27">IF(J69="нд","нд",(J69+L69+N69+P69))</f>
        <v>нд</v>
      </c>
      <c r="I69" s="53">
        <f t="shared" ref="I69" si="28">K69+M69+O69+Q69</f>
        <v>10.850220009999999</v>
      </c>
      <c r="J69" s="53" t="s">
        <v>26</v>
      </c>
      <c r="K69" s="53">
        <v>10.850220009999999</v>
      </c>
      <c r="L69" s="53" t="s">
        <v>26</v>
      </c>
      <c r="M69" s="53">
        <v>0</v>
      </c>
      <c r="N69" s="53" t="s">
        <v>26</v>
      </c>
      <c r="O69" s="53">
        <v>0</v>
      </c>
      <c r="P69" s="53" t="s">
        <v>26</v>
      </c>
      <c r="Q69" s="53">
        <v>0</v>
      </c>
      <c r="R69" s="20" t="s">
        <v>26</v>
      </c>
      <c r="S69" s="85" t="str">
        <f t="shared" si="3"/>
        <v>нд</v>
      </c>
      <c r="T69" s="87" t="str">
        <f t="shared" si="4"/>
        <v>нд</v>
      </c>
      <c r="U69" s="51" t="str">
        <f t="shared" si="5"/>
        <v>нд</v>
      </c>
      <c r="V69" s="17" t="s">
        <v>278</v>
      </c>
      <c r="W69" s="16"/>
      <c r="Y69" s="18"/>
      <c r="Z69" s="19"/>
      <c r="AB69" s="15"/>
    </row>
    <row r="70" spans="1:28" ht="39" customHeight="1" x14ac:dyDescent="0.25">
      <c r="A70" s="48" t="s">
        <v>89</v>
      </c>
      <c r="B70" s="46" t="s">
        <v>90</v>
      </c>
      <c r="C70" s="17" t="s">
        <v>25</v>
      </c>
      <c r="D70" s="53">
        <f>D71+D72+D73</f>
        <v>0</v>
      </c>
      <c r="E70" s="53">
        <f>E71+E72+E73</f>
        <v>0</v>
      </c>
      <c r="F70" s="53" t="s">
        <v>26</v>
      </c>
      <c r="G70" s="53">
        <f t="shared" ref="G70:Q70" si="29">G71+G72+G73</f>
        <v>0</v>
      </c>
      <c r="H70" s="53">
        <f t="shared" si="29"/>
        <v>0</v>
      </c>
      <c r="I70" s="53">
        <f t="shared" si="29"/>
        <v>0</v>
      </c>
      <c r="J70" s="53">
        <f t="shared" si="29"/>
        <v>0</v>
      </c>
      <c r="K70" s="53">
        <f t="shared" si="29"/>
        <v>0</v>
      </c>
      <c r="L70" s="53">
        <f t="shared" si="29"/>
        <v>0</v>
      </c>
      <c r="M70" s="53">
        <f t="shared" si="29"/>
        <v>0</v>
      </c>
      <c r="N70" s="53">
        <f t="shared" si="29"/>
        <v>0</v>
      </c>
      <c r="O70" s="53">
        <f t="shared" si="29"/>
        <v>0</v>
      </c>
      <c r="P70" s="53">
        <f t="shared" si="29"/>
        <v>0</v>
      </c>
      <c r="Q70" s="53">
        <f t="shared" si="29"/>
        <v>0</v>
      </c>
      <c r="R70" s="20" t="s">
        <v>26</v>
      </c>
      <c r="S70" s="85">
        <f t="shared" si="3"/>
        <v>0</v>
      </c>
      <c r="T70" s="87">
        <f t="shared" si="4"/>
        <v>0</v>
      </c>
      <c r="U70" s="51" t="str">
        <f t="shared" si="5"/>
        <v>-</v>
      </c>
      <c r="V70" s="47" t="s">
        <v>26</v>
      </c>
      <c r="W70" s="16"/>
      <c r="Y70" s="14"/>
      <c r="AB70" s="15"/>
    </row>
    <row r="71" spans="1:28" ht="39" customHeight="1" x14ac:dyDescent="0.25">
      <c r="A71" s="48" t="s">
        <v>89</v>
      </c>
      <c r="B71" s="46" t="s">
        <v>86</v>
      </c>
      <c r="C71" s="17" t="s">
        <v>25</v>
      </c>
      <c r="D71" s="53">
        <v>0</v>
      </c>
      <c r="E71" s="53">
        <v>0</v>
      </c>
      <c r="F71" s="53" t="s">
        <v>26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20" t="s">
        <v>26</v>
      </c>
      <c r="S71" s="85">
        <f t="shared" si="3"/>
        <v>0</v>
      </c>
      <c r="T71" s="87">
        <f t="shared" si="4"/>
        <v>0</v>
      </c>
      <c r="U71" s="51" t="str">
        <f t="shared" si="5"/>
        <v>-</v>
      </c>
      <c r="V71" s="47" t="s">
        <v>26</v>
      </c>
      <c r="W71" s="16"/>
      <c r="Y71" s="14"/>
      <c r="AB71" s="15"/>
    </row>
    <row r="72" spans="1:28" ht="39" customHeight="1" x14ac:dyDescent="0.25">
      <c r="A72" s="48" t="s">
        <v>89</v>
      </c>
      <c r="B72" s="46" t="s">
        <v>87</v>
      </c>
      <c r="C72" s="17" t="s">
        <v>25</v>
      </c>
      <c r="D72" s="53">
        <v>0</v>
      </c>
      <c r="E72" s="53">
        <v>0</v>
      </c>
      <c r="F72" s="53" t="s">
        <v>26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20" t="s">
        <v>26</v>
      </c>
      <c r="S72" s="85">
        <f t="shared" si="3"/>
        <v>0</v>
      </c>
      <c r="T72" s="87">
        <f t="shared" si="4"/>
        <v>0</v>
      </c>
      <c r="U72" s="51" t="str">
        <f t="shared" si="5"/>
        <v>-</v>
      </c>
      <c r="V72" s="47" t="s">
        <v>26</v>
      </c>
      <c r="W72" s="16"/>
      <c r="Y72" s="14"/>
      <c r="AB72" s="15"/>
    </row>
    <row r="73" spans="1:28" ht="39" customHeight="1" x14ac:dyDescent="0.25">
      <c r="A73" s="48" t="s">
        <v>89</v>
      </c>
      <c r="B73" s="46" t="s">
        <v>88</v>
      </c>
      <c r="C73" s="17" t="s">
        <v>25</v>
      </c>
      <c r="D73" s="53">
        <v>0</v>
      </c>
      <c r="E73" s="53">
        <v>0</v>
      </c>
      <c r="F73" s="53" t="s">
        <v>26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20" t="s">
        <v>26</v>
      </c>
      <c r="S73" s="85">
        <f t="shared" si="3"/>
        <v>0</v>
      </c>
      <c r="T73" s="87">
        <f t="shared" si="4"/>
        <v>0</v>
      </c>
      <c r="U73" s="51" t="str">
        <f t="shared" si="5"/>
        <v>-</v>
      </c>
      <c r="V73" s="47" t="s">
        <v>26</v>
      </c>
      <c r="W73" s="16"/>
      <c r="Y73" s="14"/>
      <c r="AB73" s="15"/>
    </row>
    <row r="74" spans="1:28" ht="39" customHeight="1" x14ac:dyDescent="0.25">
      <c r="A74" s="48" t="s">
        <v>91</v>
      </c>
      <c r="B74" s="46" t="s">
        <v>92</v>
      </c>
      <c r="C74" s="17" t="s">
        <v>25</v>
      </c>
      <c r="D74" s="53">
        <f>D75+D76</f>
        <v>90.790711666666667</v>
      </c>
      <c r="E74" s="53">
        <f>E75+E76</f>
        <v>586.00375822000001</v>
      </c>
      <c r="F74" s="53" t="s">
        <v>26</v>
      </c>
      <c r="G74" s="53">
        <f t="shared" ref="G74:Q74" si="30">G75+G76</f>
        <v>320.04434954481121</v>
      </c>
      <c r="H74" s="53">
        <f t="shared" si="30"/>
        <v>311.55058825481137</v>
      </c>
      <c r="I74" s="53">
        <f t="shared" si="30"/>
        <v>1.6986101999999998</v>
      </c>
      <c r="J74" s="53">
        <f t="shared" si="30"/>
        <v>43</v>
      </c>
      <c r="K74" s="53">
        <f t="shared" si="30"/>
        <v>1.6986101999999998</v>
      </c>
      <c r="L74" s="53">
        <f t="shared" si="30"/>
        <v>63.606309655000047</v>
      </c>
      <c r="M74" s="53">
        <f t="shared" si="30"/>
        <v>0</v>
      </c>
      <c r="N74" s="53">
        <f t="shared" si="30"/>
        <v>60</v>
      </c>
      <c r="O74" s="53">
        <f t="shared" si="30"/>
        <v>0</v>
      </c>
      <c r="P74" s="53">
        <f t="shared" si="30"/>
        <v>144.94427859981133</v>
      </c>
      <c r="Q74" s="53">
        <f t="shared" si="30"/>
        <v>0</v>
      </c>
      <c r="R74" s="20" t="s">
        <v>26</v>
      </c>
      <c r="S74" s="85">
        <f t="shared" si="3"/>
        <v>318.34573934481119</v>
      </c>
      <c r="T74" s="87">
        <f t="shared" si="4"/>
        <v>-41.301389800000003</v>
      </c>
      <c r="U74" s="51">
        <f t="shared" si="5"/>
        <v>-0.96049743720930236</v>
      </c>
      <c r="V74" s="47" t="s">
        <v>26</v>
      </c>
      <c r="W74" s="16"/>
      <c r="Y74" s="14"/>
      <c r="AB74" s="15"/>
    </row>
    <row r="75" spans="1:28" ht="39" customHeight="1" x14ac:dyDescent="0.25">
      <c r="A75" s="48" t="s">
        <v>93</v>
      </c>
      <c r="B75" s="46" t="s">
        <v>94</v>
      </c>
      <c r="C75" s="17" t="s">
        <v>25</v>
      </c>
      <c r="D75" s="53">
        <v>0</v>
      </c>
      <c r="E75" s="53">
        <v>0</v>
      </c>
      <c r="F75" s="53" t="s">
        <v>26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20" t="s">
        <v>26</v>
      </c>
      <c r="S75" s="85">
        <f t="shared" si="3"/>
        <v>0</v>
      </c>
      <c r="T75" s="87">
        <f t="shared" si="4"/>
        <v>0</v>
      </c>
      <c r="U75" s="51" t="str">
        <f t="shared" si="5"/>
        <v>-</v>
      </c>
      <c r="V75" s="47" t="s">
        <v>26</v>
      </c>
      <c r="W75" s="16"/>
      <c r="Y75" s="14"/>
      <c r="AB75" s="15"/>
    </row>
    <row r="76" spans="1:28" ht="39" customHeight="1" x14ac:dyDescent="0.25">
      <c r="A76" s="48" t="s">
        <v>95</v>
      </c>
      <c r="B76" s="46" t="s">
        <v>96</v>
      </c>
      <c r="C76" s="17" t="s">
        <v>25</v>
      </c>
      <c r="D76" s="53">
        <f t="shared" ref="D76:Q76" si="31">SUM(D77:D80)</f>
        <v>90.790711666666667</v>
      </c>
      <c r="E76" s="53">
        <f t="shared" si="31"/>
        <v>586.00375822000001</v>
      </c>
      <c r="F76" s="53">
        <f t="shared" si="31"/>
        <v>0</v>
      </c>
      <c r="G76" s="53">
        <f t="shared" si="31"/>
        <v>320.04434954481121</v>
      </c>
      <c r="H76" s="53">
        <f t="shared" si="31"/>
        <v>311.55058825481137</v>
      </c>
      <c r="I76" s="53">
        <f t="shared" si="31"/>
        <v>1.6986101999999998</v>
      </c>
      <c r="J76" s="53">
        <f t="shared" si="31"/>
        <v>43</v>
      </c>
      <c r="K76" s="53">
        <f t="shared" si="31"/>
        <v>1.6986101999999998</v>
      </c>
      <c r="L76" s="53">
        <f t="shared" si="31"/>
        <v>63.606309655000047</v>
      </c>
      <c r="M76" s="53">
        <f t="shared" si="31"/>
        <v>0</v>
      </c>
      <c r="N76" s="53">
        <f t="shared" si="31"/>
        <v>60</v>
      </c>
      <c r="O76" s="53">
        <f t="shared" si="31"/>
        <v>0</v>
      </c>
      <c r="P76" s="53">
        <f t="shared" si="31"/>
        <v>144.94427859981133</v>
      </c>
      <c r="Q76" s="53">
        <f t="shared" si="31"/>
        <v>0</v>
      </c>
      <c r="R76" s="20" t="s">
        <v>26</v>
      </c>
      <c r="S76" s="85">
        <f t="shared" si="3"/>
        <v>318.34573934481119</v>
      </c>
      <c r="T76" s="87">
        <f t="shared" si="4"/>
        <v>-41.301389800000003</v>
      </c>
      <c r="U76" s="51">
        <f t="shared" si="5"/>
        <v>-0.96049743720930236</v>
      </c>
      <c r="V76" s="47" t="s">
        <v>26</v>
      </c>
      <c r="W76" s="16"/>
      <c r="Y76" s="14"/>
      <c r="AB76" s="15"/>
    </row>
    <row r="77" spans="1:28" ht="96.75" customHeight="1" x14ac:dyDescent="0.25">
      <c r="A77" s="47" t="s">
        <v>95</v>
      </c>
      <c r="B77" s="46" t="s">
        <v>289</v>
      </c>
      <c r="C77" s="47" t="s">
        <v>290</v>
      </c>
      <c r="D77" s="53" t="s">
        <v>26</v>
      </c>
      <c r="E77" s="53">
        <v>0</v>
      </c>
      <c r="F77" s="53" t="s">
        <v>26</v>
      </c>
      <c r="G77" s="53">
        <v>204.94427859981133</v>
      </c>
      <c r="H77" s="85">
        <f t="shared" ref="H77:H80" si="32">IF(J77="нд","нд",(J77+L77+N77+P77))</f>
        <v>204.94427859981133</v>
      </c>
      <c r="I77" s="53">
        <f t="shared" ref="I77:I80" si="33">K77+M77+O77+Q77</f>
        <v>0</v>
      </c>
      <c r="J77" s="53">
        <v>0</v>
      </c>
      <c r="K77" s="53">
        <v>0</v>
      </c>
      <c r="L77" s="53">
        <v>0</v>
      </c>
      <c r="M77" s="53">
        <v>0</v>
      </c>
      <c r="N77" s="53">
        <v>60</v>
      </c>
      <c r="O77" s="53">
        <v>0</v>
      </c>
      <c r="P77" s="53">
        <v>144.94427859981133</v>
      </c>
      <c r="Q77" s="53">
        <v>0</v>
      </c>
      <c r="R77" s="20" t="s">
        <v>26</v>
      </c>
      <c r="S77" s="85">
        <f t="shared" si="3"/>
        <v>204.94427859981133</v>
      </c>
      <c r="T77" s="87">
        <f t="shared" si="4"/>
        <v>0</v>
      </c>
      <c r="U77" s="51" t="str">
        <f t="shared" si="5"/>
        <v>-</v>
      </c>
      <c r="V77" s="17" t="s">
        <v>26</v>
      </c>
      <c r="W77" s="16"/>
      <c r="Y77" s="14"/>
      <c r="Z77" s="19"/>
      <c r="AB77" s="15"/>
    </row>
    <row r="78" spans="1:28" ht="96.75" customHeight="1" x14ac:dyDescent="0.25">
      <c r="A78" s="47" t="s">
        <v>95</v>
      </c>
      <c r="B78" s="46" t="s">
        <v>291</v>
      </c>
      <c r="C78" s="47" t="s">
        <v>292</v>
      </c>
      <c r="D78" s="53">
        <v>52.425474999999999</v>
      </c>
      <c r="E78" s="53">
        <v>343.14106032000001</v>
      </c>
      <c r="F78" s="53" t="s">
        <v>26</v>
      </c>
      <c r="G78" s="53">
        <v>59.057533013332943</v>
      </c>
      <c r="H78" s="85">
        <f t="shared" si="32"/>
        <v>58.092674333333036</v>
      </c>
      <c r="I78" s="53">
        <f t="shared" si="33"/>
        <v>0</v>
      </c>
      <c r="J78" s="53">
        <v>23</v>
      </c>
      <c r="K78" s="53">
        <v>0</v>
      </c>
      <c r="L78" s="53">
        <v>35.092674333333036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20" t="s">
        <v>26</v>
      </c>
      <c r="S78" s="85">
        <f t="shared" si="3"/>
        <v>59.057533013332943</v>
      </c>
      <c r="T78" s="87">
        <f t="shared" si="4"/>
        <v>-23</v>
      </c>
      <c r="U78" s="51">
        <f t="shared" si="5"/>
        <v>-1</v>
      </c>
      <c r="V78" s="17" t="s">
        <v>279</v>
      </c>
      <c r="W78" s="16"/>
      <c r="Y78" s="14"/>
      <c r="Z78" s="19"/>
      <c r="AB78" s="15"/>
    </row>
    <row r="79" spans="1:28" ht="96.75" customHeight="1" x14ac:dyDescent="0.25">
      <c r="A79" s="47" t="s">
        <v>95</v>
      </c>
      <c r="B79" s="46" t="s">
        <v>293</v>
      </c>
      <c r="C79" s="47" t="s">
        <v>294</v>
      </c>
      <c r="D79" s="53">
        <v>36.452333333333335</v>
      </c>
      <c r="E79" s="53">
        <v>234.11616660999999</v>
      </c>
      <c r="F79" s="53" t="s">
        <v>26</v>
      </c>
      <c r="G79" s="53">
        <v>49.555136721666997</v>
      </c>
      <c r="H79" s="85">
        <f t="shared" si="32"/>
        <v>48.51363532166701</v>
      </c>
      <c r="I79" s="53">
        <f t="shared" si="33"/>
        <v>1.6986101999999998</v>
      </c>
      <c r="J79" s="53">
        <v>20</v>
      </c>
      <c r="K79" s="53">
        <v>1.6986101999999998</v>
      </c>
      <c r="L79" s="53">
        <v>28.51363532166701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20" t="s">
        <v>26</v>
      </c>
      <c r="S79" s="85">
        <f t="shared" si="3"/>
        <v>47.856526521667</v>
      </c>
      <c r="T79" s="87">
        <f t="shared" si="4"/>
        <v>-18.301389799999999</v>
      </c>
      <c r="U79" s="51">
        <f t="shared" si="5"/>
        <v>-0.91506948999999993</v>
      </c>
      <c r="V79" s="17" t="s">
        <v>279</v>
      </c>
      <c r="W79" s="16"/>
      <c r="Y79" s="14"/>
      <c r="Z79" s="19"/>
      <c r="AB79" s="15"/>
    </row>
    <row r="80" spans="1:28" ht="96.75" customHeight="1" x14ac:dyDescent="0.25">
      <c r="A80" s="47" t="s">
        <v>95</v>
      </c>
      <c r="B80" s="46" t="s">
        <v>295</v>
      </c>
      <c r="C80" s="47" t="s">
        <v>296</v>
      </c>
      <c r="D80" s="53">
        <v>1.9129033333333334</v>
      </c>
      <c r="E80" s="53">
        <v>8.7465312900000001</v>
      </c>
      <c r="F80" s="53" t="s">
        <v>26</v>
      </c>
      <c r="G80" s="53">
        <v>6.4874012100000016</v>
      </c>
      <c r="H80" s="85">
        <f t="shared" si="32"/>
        <v>0</v>
      </c>
      <c r="I80" s="53">
        <f t="shared" si="33"/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20" t="s">
        <v>26</v>
      </c>
      <c r="S80" s="85">
        <f t="shared" si="3"/>
        <v>6.4874012100000016</v>
      </c>
      <c r="T80" s="87">
        <f t="shared" si="4"/>
        <v>0</v>
      </c>
      <c r="U80" s="51" t="str">
        <f t="shared" si="5"/>
        <v>-</v>
      </c>
      <c r="V80" s="17" t="s">
        <v>26</v>
      </c>
      <c r="W80" s="16"/>
      <c r="Y80" s="14"/>
      <c r="Z80" s="19"/>
      <c r="AB80" s="15"/>
    </row>
    <row r="81" spans="1:28" ht="39" customHeight="1" x14ac:dyDescent="0.25">
      <c r="A81" s="48" t="s">
        <v>97</v>
      </c>
      <c r="B81" s="46" t="s">
        <v>98</v>
      </c>
      <c r="C81" s="17" t="s">
        <v>25</v>
      </c>
      <c r="D81" s="86">
        <f>D82+D87+D93+D100</f>
        <v>468.41787499999998</v>
      </c>
      <c r="E81" s="86">
        <f>E82+E87+E93+E100</f>
        <v>1272.796547777685</v>
      </c>
      <c r="F81" s="53" t="s">
        <v>26</v>
      </c>
      <c r="G81" s="86">
        <f t="shared" ref="G81:Q81" si="34">G82+G87+G93+G100</f>
        <v>2500.4543299495854</v>
      </c>
      <c r="H81" s="86">
        <f t="shared" si="34"/>
        <v>2292.3441436483126</v>
      </c>
      <c r="I81" s="86">
        <f t="shared" si="34"/>
        <v>51.576866469999999</v>
      </c>
      <c r="J81" s="86">
        <f t="shared" si="34"/>
        <v>30</v>
      </c>
      <c r="K81" s="86">
        <f t="shared" si="34"/>
        <v>51.576866469999999</v>
      </c>
      <c r="L81" s="86">
        <f t="shared" si="34"/>
        <v>85.63344035833299</v>
      </c>
      <c r="M81" s="86">
        <f t="shared" si="34"/>
        <v>0</v>
      </c>
      <c r="N81" s="86">
        <f t="shared" si="34"/>
        <v>84.734813239979644</v>
      </c>
      <c r="O81" s="86">
        <f t="shared" si="34"/>
        <v>0</v>
      </c>
      <c r="P81" s="86">
        <f t="shared" si="34"/>
        <v>2091.9758900500001</v>
      </c>
      <c r="Q81" s="86">
        <f t="shared" si="34"/>
        <v>0</v>
      </c>
      <c r="R81" s="20" t="s">
        <v>26</v>
      </c>
      <c r="S81" s="85">
        <f t="shared" si="3"/>
        <v>2448.8774634795855</v>
      </c>
      <c r="T81" s="87">
        <f t="shared" si="4"/>
        <v>21.576866469999999</v>
      </c>
      <c r="U81" s="51">
        <f t="shared" si="5"/>
        <v>0.71922888233333326</v>
      </c>
      <c r="V81" s="47" t="s">
        <v>26</v>
      </c>
      <c r="W81" s="16"/>
      <c r="Y81" s="14"/>
      <c r="AB81" s="15"/>
    </row>
    <row r="82" spans="1:28" ht="39" customHeight="1" x14ac:dyDescent="0.25">
      <c r="A82" s="48" t="s">
        <v>99</v>
      </c>
      <c r="B82" s="46" t="s">
        <v>100</v>
      </c>
      <c r="C82" s="17" t="s">
        <v>25</v>
      </c>
      <c r="D82" s="86">
        <f>D83+D86</f>
        <v>56.78541666666667</v>
      </c>
      <c r="E82" s="86">
        <f>E83+E86</f>
        <v>421.49569775999998</v>
      </c>
      <c r="F82" s="53" t="s">
        <v>26</v>
      </c>
      <c r="G82" s="86">
        <f t="shared" ref="G82:Q82" si="35">G83+G86</f>
        <v>20.833817578333054</v>
      </c>
      <c r="H82" s="86">
        <f t="shared" si="35"/>
        <v>58.63344035833299</v>
      </c>
      <c r="I82" s="86">
        <f t="shared" si="35"/>
        <v>1.7217686699999999</v>
      </c>
      <c r="J82" s="86">
        <f t="shared" si="35"/>
        <v>30</v>
      </c>
      <c r="K82" s="86">
        <f t="shared" si="35"/>
        <v>1.7217686699999999</v>
      </c>
      <c r="L82" s="86">
        <f t="shared" si="35"/>
        <v>28.63344035833299</v>
      </c>
      <c r="M82" s="86">
        <f t="shared" si="35"/>
        <v>0</v>
      </c>
      <c r="N82" s="86">
        <f t="shared" si="35"/>
        <v>0</v>
      </c>
      <c r="O82" s="86">
        <f t="shared" si="35"/>
        <v>0</v>
      </c>
      <c r="P82" s="86">
        <f t="shared" si="35"/>
        <v>0</v>
      </c>
      <c r="Q82" s="86">
        <f t="shared" si="35"/>
        <v>0</v>
      </c>
      <c r="R82" s="20" t="s">
        <v>26</v>
      </c>
      <c r="S82" s="85">
        <f t="shared" si="3"/>
        <v>19.112048908333055</v>
      </c>
      <c r="T82" s="87">
        <f t="shared" si="4"/>
        <v>-28.278231330000001</v>
      </c>
      <c r="U82" s="51">
        <f t="shared" si="5"/>
        <v>-0.94260771100000007</v>
      </c>
      <c r="V82" s="47" t="s">
        <v>26</v>
      </c>
      <c r="W82" s="16"/>
      <c r="Y82" s="14"/>
      <c r="AB82" s="15"/>
    </row>
    <row r="83" spans="1:28" ht="39" customHeight="1" x14ac:dyDescent="0.25">
      <c r="A83" s="48" t="s">
        <v>101</v>
      </c>
      <c r="B83" s="46" t="s">
        <v>102</v>
      </c>
      <c r="C83" s="17" t="s">
        <v>25</v>
      </c>
      <c r="D83" s="53">
        <f>SUM(D84:D85)</f>
        <v>56.78541666666667</v>
      </c>
      <c r="E83" s="53">
        <f>SUM(E84:E85)</f>
        <v>421.49569775999998</v>
      </c>
      <c r="F83" s="53" t="s">
        <v>26</v>
      </c>
      <c r="G83" s="53">
        <f t="shared" ref="G83:Q83" si="36">SUM(G84:G85)</f>
        <v>20.833817578333054</v>
      </c>
      <c r="H83" s="53">
        <f t="shared" si="36"/>
        <v>58.63344035833299</v>
      </c>
      <c r="I83" s="53">
        <f t="shared" si="36"/>
        <v>1.7217686699999999</v>
      </c>
      <c r="J83" s="53">
        <f t="shared" si="36"/>
        <v>30</v>
      </c>
      <c r="K83" s="53">
        <f t="shared" si="36"/>
        <v>1.7217686699999999</v>
      </c>
      <c r="L83" s="53">
        <f t="shared" si="36"/>
        <v>28.63344035833299</v>
      </c>
      <c r="M83" s="53">
        <f t="shared" si="36"/>
        <v>0</v>
      </c>
      <c r="N83" s="53">
        <f t="shared" si="36"/>
        <v>0</v>
      </c>
      <c r="O83" s="53">
        <f t="shared" si="36"/>
        <v>0</v>
      </c>
      <c r="P83" s="53">
        <f t="shared" si="36"/>
        <v>0</v>
      </c>
      <c r="Q83" s="53">
        <f t="shared" si="36"/>
        <v>0</v>
      </c>
      <c r="R83" s="20" t="s">
        <v>26</v>
      </c>
      <c r="S83" s="85">
        <f t="shared" si="3"/>
        <v>19.112048908333055</v>
      </c>
      <c r="T83" s="87">
        <f t="shared" si="4"/>
        <v>-28.278231330000001</v>
      </c>
      <c r="U83" s="51">
        <f t="shared" si="5"/>
        <v>-0.94260771100000007</v>
      </c>
      <c r="V83" s="47" t="s">
        <v>26</v>
      </c>
      <c r="W83" s="16"/>
      <c r="Y83" s="14"/>
      <c r="AB83" s="15"/>
    </row>
    <row r="84" spans="1:28" ht="96.75" customHeight="1" x14ac:dyDescent="0.25">
      <c r="A84" s="47" t="s">
        <v>101</v>
      </c>
      <c r="B84" s="46" t="s">
        <v>297</v>
      </c>
      <c r="C84" s="47" t="s">
        <v>298</v>
      </c>
      <c r="D84" s="53">
        <v>42.406333333333336</v>
      </c>
      <c r="E84" s="53">
        <v>310.44493396000001</v>
      </c>
      <c r="F84" s="53" t="s">
        <v>26</v>
      </c>
      <c r="G84" s="53">
        <v>16.204093705000048</v>
      </c>
      <c r="H84" s="85">
        <f>IF(J84="нд","нд",(J84+L84+N84+P84))</f>
        <v>39.756275684999991</v>
      </c>
      <c r="I84" s="53">
        <f>K84+M84+O84+Q84</f>
        <v>0</v>
      </c>
      <c r="J84" s="53">
        <v>20</v>
      </c>
      <c r="K84" s="53">
        <v>0</v>
      </c>
      <c r="L84" s="53">
        <v>19.756275684999991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20" t="s">
        <v>26</v>
      </c>
      <c r="S84" s="85">
        <f t="shared" si="3"/>
        <v>16.204093705000048</v>
      </c>
      <c r="T84" s="87">
        <f t="shared" si="4"/>
        <v>-20</v>
      </c>
      <c r="U84" s="51">
        <f t="shared" si="5"/>
        <v>-1</v>
      </c>
      <c r="V84" s="17" t="s">
        <v>279</v>
      </c>
      <c r="W84" s="16"/>
      <c r="Y84" s="14"/>
      <c r="Z84" s="19"/>
      <c r="AB84" s="15"/>
    </row>
    <row r="85" spans="1:28" ht="96.75" customHeight="1" x14ac:dyDescent="0.25">
      <c r="A85" s="47" t="s">
        <v>101</v>
      </c>
      <c r="B85" s="46" t="s">
        <v>299</v>
      </c>
      <c r="C85" s="47" t="s">
        <v>300</v>
      </c>
      <c r="D85" s="53">
        <v>14.379083333333334</v>
      </c>
      <c r="E85" s="53">
        <v>111.0507638</v>
      </c>
      <c r="F85" s="53" t="s">
        <v>26</v>
      </c>
      <c r="G85" s="53">
        <v>4.6297238733330062</v>
      </c>
      <c r="H85" s="85">
        <f>IF(J85="нд","нд",(J85+L85+N85+P85))</f>
        <v>18.877164673332999</v>
      </c>
      <c r="I85" s="53">
        <f>K85+M85+O85+Q85</f>
        <v>1.7217686699999999</v>
      </c>
      <c r="J85" s="53">
        <v>10</v>
      </c>
      <c r="K85" s="53">
        <v>1.7217686699999999</v>
      </c>
      <c r="L85" s="53">
        <v>8.8771646733329987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20" t="s">
        <v>26</v>
      </c>
      <c r="S85" s="85">
        <f t="shared" si="3"/>
        <v>2.9079552033330063</v>
      </c>
      <c r="T85" s="87">
        <f t="shared" si="4"/>
        <v>-8.2782313300000006</v>
      </c>
      <c r="U85" s="51">
        <f t="shared" si="5"/>
        <v>-0.8278231330000001</v>
      </c>
      <c r="V85" s="17" t="s">
        <v>279</v>
      </c>
      <c r="W85" s="16"/>
      <c r="Y85" s="14"/>
      <c r="Z85" s="19"/>
      <c r="AB85" s="15"/>
    </row>
    <row r="86" spans="1:28" ht="39" customHeight="1" x14ac:dyDescent="0.25">
      <c r="A86" s="48" t="s">
        <v>103</v>
      </c>
      <c r="B86" s="46" t="s">
        <v>104</v>
      </c>
      <c r="C86" s="17" t="s">
        <v>25</v>
      </c>
      <c r="D86" s="53">
        <v>0</v>
      </c>
      <c r="E86" s="53">
        <v>0</v>
      </c>
      <c r="F86" s="53" t="s">
        <v>26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20" t="s">
        <v>26</v>
      </c>
      <c r="S86" s="85">
        <f t="shared" si="3"/>
        <v>0</v>
      </c>
      <c r="T86" s="87">
        <f t="shared" si="4"/>
        <v>0</v>
      </c>
      <c r="U86" s="51" t="str">
        <f t="shared" si="5"/>
        <v>-</v>
      </c>
      <c r="V86" s="47" t="s">
        <v>26</v>
      </c>
      <c r="W86" s="16"/>
      <c r="Y86" s="14"/>
      <c r="AB86" s="15"/>
    </row>
    <row r="87" spans="1:28" ht="39" customHeight="1" x14ac:dyDescent="0.25">
      <c r="A87" s="48" t="s">
        <v>105</v>
      </c>
      <c r="B87" s="46" t="s">
        <v>106</v>
      </c>
      <c r="C87" s="17" t="s">
        <v>25</v>
      </c>
      <c r="D87" s="53">
        <f>D88+D92</f>
        <v>58.152066666666677</v>
      </c>
      <c r="E87" s="53">
        <f>E88+E92</f>
        <v>418.7826391866667</v>
      </c>
      <c r="F87" s="53" t="s">
        <v>26</v>
      </c>
      <c r="G87" s="53">
        <f t="shared" ref="G87:Q87" si="37">G88+G92</f>
        <v>186.70850760097781</v>
      </c>
      <c r="H87" s="53">
        <f t="shared" si="37"/>
        <v>141.73481323997964</v>
      </c>
      <c r="I87" s="53">
        <f t="shared" si="37"/>
        <v>0</v>
      </c>
      <c r="J87" s="53">
        <f t="shared" si="37"/>
        <v>0</v>
      </c>
      <c r="K87" s="53">
        <f t="shared" si="37"/>
        <v>0</v>
      </c>
      <c r="L87" s="53">
        <f t="shared" si="37"/>
        <v>57</v>
      </c>
      <c r="M87" s="53">
        <f t="shared" si="37"/>
        <v>0</v>
      </c>
      <c r="N87" s="53">
        <f t="shared" si="37"/>
        <v>84.734813239979644</v>
      </c>
      <c r="O87" s="53">
        <f t="shared" si="37"/>
        <v>0</v>
      </c>
      <c r="P87" s="53">
        <f t="shared" si="37"/>
        <v>0</v>
      </c>
      <c r="Q87" s="53">
        <f t="shared" si="37"/>
        <v>0</v>
      </c>
      <c r="R87" s="20" t="s">
        <v>26</v>
      </c>
      <c r="S87" s="85">
        <f t="shared" si="3"/>
        <v>186.70850760097781</v>
      </c>
      <c r="T87" s="87">
        <f t="shared" si="4"/>
        <v>0</v>
      </c>
      <c r="U87" s="51" t="str">
        <f t="shared" si="5"/>
        <v>-</v>
      </c>
      <c r="V87" s="47" t="s">
        <v>26</v>
      </c>
      <c r="W87" s="16"/>
      <c r="Y87" s="14"/>
      <c r="AB87" s="15"/>
    </row>
    <row r="88" spans="1:28" ht="39" customHeight="1" x14ac:dyDescent="0.25">
      <c r="A88" s="48" t="s">
        <v>107</v>
      </c>
      <c r="B88" s="46" t="s">
        <v>108</v>
      </c>
      <c r="C88" s="17" t="s">
        <v>25</v>
      </c>
      <c r="D88" s="53">
        <f>SUM(D89:D91)</f>
        <v>58.152066666666677</v>
      </c>
      <c r="E88" s="53">
        <f t="shared" ref="E88:Q88" si="38">SUM(E89:E91)</f>
        <v>418.7826391866667</v>
      </c>
      <c r="F88" s="53">
        <f t="shared" si="38"/>
        <v>0</v>
      </c>
      <c r="G88" s="53">
        <f t="shared" si="38"/>
        <v>186.70850760097781</v>
      </c>
      <c r="H88" s="53">
        <f t="shared" si="38"/>
        <v>141.73481323997964</v>
      </c>
      <c r="I88" s="53">
        <f t="shared" si="38"/>
        <v>0</v>
      </c>
      <c r="J88" s="53">
        <f t="shared" si="38"/>
        <v>0</v>
      </c>
      <c r="K88" s="53">
        <f t="shared" si="38"/>
        <v>0</v>
      </c>
      <c r="L88" s="53">
        <f t="shared" si="38"/>
        <v>57</v>
      </c>
      <c r="M88" s="53">
        <f t="shared" si="38"/>
        <v>0</v>
      </c>
      <c r="N88" s="53">
        <f t="shared" si="38"/>
        <v>84.734813239979644</v>
      </c>
      <c r="O88" s="53">
        <f t="shared" si="38"/>
        <v>0</v>
      </c>
      <c r="P88" s="53">
        <f t="shared" si="38"/>
        <v>0</v>
      </c>
      <c r="Q88" s="53">
        <f t="shared" si="38"/>
        <v>0</v>
      </c>
      <c r="R88" s="20" t="s">
        <v>26</v>
      </c>
      <c r="S88" s="85">
        <f t="shared" si="3"/>
        <v>186.70850760097781</v>
      </c>
      <c r="T88" s="87">
        <f t="shared" si="4"/>
        <v>0</v>
      </c>
      <c r="U88" s="51" t="str">
        <f t="shared" si="5"/>
        <v>-</v>
      </c>
      <c r="V88" s="47" t="s">
        <v>26</v>
      </c>
      <c r="W88" s="16"/>
      <c r="Y88" s="14"/>
      <c r="AB88" s="15"/>
    </row>
    <row r="89" spans="1:28" ht="166.5" customHeight="1" x14ac:dyDescent="0.25">
      <c r="A89" s="47" t="s">
        <v>107</v>
      </c>
      <c r="B89" s="46" t="s">
        <v>301</v>
      </c>
      <c r="C89" s="47" t="s">
        <v>302</v>
      </c>
      <c r="D89" s="53">
        <v>58.152066666666677</v>
      </c>
      <c r="E89" s="53">
        <v>416.41300747000003</v>
      </c>
      <c r="F89" s="53" t="s">
        <v>26</v>
      </c>
      <c r="G89" s="53">
        <v>121.98157685500064</v>
      </c>
      <c r="H89" s="85">
        <f>IF(J89="нд","нд",(J89+L89+N89+P89))</f>
        <v>115.89174822500061</v>
      </c>
      <c r="I89" s="53">
        <f>K89+M89+O89+Q89</f>
        <v>0</v>
      </c>
      <c r="J89" s="53">
        <v>0</v>
      </c>
      <c r="K89" s="53">
        <v>0</v>
      </c>
      <c r="L89" s="53">
        <v>57</v>
      </c>
      <c r="M89" s="53">
        <v>0</v>
      </c>
      <c r="N89" s="53">
        <v>58.891748225000612</v>
      </c>
      <c r="O89" s="53">
        <v>0</v>
      </c>
      <c r="P89" s="53">
        <v>0</v>
      </c>
      <c r="Q89" s="53">
        <v>0</v>
      </c>
      <c r="R89" s="20" t="s">
        <v>26</v>
      </c>
      <c r="S89" s="85">
        <f t="shared" si="3"/>
        <v>121.98157685500064</v>
      </c>
      <c r="T89" s="87">
        <f t="shared" si="4"/>
        <v>0</v>
      </c>
      <c r="U89" s="51" t="str">
        <f t="shared" si="5"/>
        <v>-</v>
      </c>
      <c r="V89" s="17" t="s">
        <v>26</v>
      </c>
      <c r="W89" s="16"/>
      <c r="Y89" s="21"/>
      <c r="Z89" s="21"/>
      <c r="AB89" s="15"/>
    </row>
    <row r="90" spans="1:28" ht="140.25" customHeight="1" x14ac:dyDescent="0.25">
      <c r="A90" s="47" t="s">
        <v>107</v>
      </c>
      <c r="B90" s="46" t="s">
        <v>303</v>
      </c>
      <c r="C90" s="47" t="s">
        <v>304</v>
      </c>
      <c r="D90" s="53" t="s">
        <v>26</v>
      </c>
      <c r="E90" s="53">
        <v>2.3696317166666665</v>
      </c>
      <c r="F90" s="53" t="s">
        <v>26</v>
      </c>
      <c r="G90" s="53">
        <v>34.636572920926433</v>
      </c>
      <c r="H90" s="85">
        <f>IF(J90="нд","нд",(J90+L90+N90+P90))</f>
        <v>23.832513170228399</v>
      </c>
      <c r="I90" s="53">
        <f>K90+M90+O90+Q90</f>
        <v>0</v>
      </c>
      <c r="J90" s="53">
        <v>0</v>
      </c>
      <c r="K90" s="53">
        <v>0</v>
      </c>
      <c r="L90" s="53">
        <v>0</v>
      </c>
      <c r="M90" s="53">
        <v>0</v>
      </c>
      <c r="N90" s="53">
        <v>23.832513170228399</v>
      </c>
      <c r="O90" s="53">
        <v>0</v>
      </c>
      <c r="P90" s="53">
        <v>0</v>
      </c>
      <c r="Q90" s="53">
        <v>0</v>
      </c>
      <c r="R90" s="20" t="s">
        <v>26</v>
      </c>
      <c r="S90" s="85">
        <f t="shared" ref="S90:S153" si="39">IF(H90="нд","нд",G90-I90)</f>
        <v>34.636572920926433</v>
      </c>
      <c r="T90" s="87">
        <f t="shared" si="4"/>
        <v>0</v>
      </c>
      <c r="U90" s="51" t="str">
        <f t="shared" si="5"/>
        <v>-</v>
      </c>
      <c r="V90" s="17" t="s">
        <v>26</v>
      </c>
      <c r="W90" s="16"/>
      <c r="Y90" s="14"/>
      <c r="Z90" s="19"/>
      <c r="AB90" s="15"/>
    </row>
    <row r="91" spans="1:28" ht="140.25" customHeight="1" x14ac:dyDescent="0.25">
      <c r="A91" s="47" t="s">
        <v>107</v>
      </c>
      <c r="B91" s="46" t="s">
        <v>305</v>
      </c>
      <c r="C91" s="47" t="s">
        <v>306</v>
      </c>
      <c r="D91" s="53" t="s">
        <v>26</v>
      </c>
      <c r="E91" s="53">
        <v>0</v>
      </c>
      <c r="F91" s="53" t="s">
        <v>26</v>
      </c>
      <c r="G91" s="53">
        <v>30.090357825050742</v>
      </c>
      <c r="H91" s="85">
        <f>IF(J91="нд","нд",(J91+L91+N91+P91))</f>
        <v>2.0105518447506401</v>
      </c>
      <c r="I91" s="53">
        <f>K91+M91+O91+Q91</f>
        <v>0</v>
      </c>
      <c r="J91" s="53">
        <v>0</v>
      </c>
      <c r="K91" s="53">
        <v>0</v>
      </c>
      <c r="L91" s="53">
        <v>0</v>
      </c>
      <c r="M91" s="53">
        <v>0</v>
      </c>
      <c r="N91" s="53">
        <v>2.0105518447506401</v>
      </c>
      <c r="O91" s="53">
        <v>0</v>
      </c>
      <c r="P91" s="53">
        <v>0</v>
      </c>
      <c r="Q91" s="53">
        <v>0</v>
      </c>
      <c r="R91" s="20" t="s">
        <v>26</v>
      </c>
      <c r="S91" s="85">
        <f t="shared" si="39"/>
        <v>30.090357825050742</v>
      </c>
      <c r="T91" s="87">
        <f t="shared" ref="T91:T158" si="40">IF(H91="нд","нд",(K91)-(J91))</f>
        <v>0</v>
      </c>
      <c r="U91" s="51" t="str">
        <f t="shared" ref="U91:U158" si="41">IF(H91="нд","нд",IF((J91)&gt;0,T91/(J91),"-"))</f>
        <v>-</v>
      </c>
      <c r="V91" s="17" t="s">
        <v>26</v>
      </c>
      <c r="W91" s="16"/>
      <c r="Y91" s="14"/>
      <c r="Z91" s="19"/>
      <c r="AB91" s="15"/>
    </row>
    <row r="92" spans="1:28" ht="39" customHeight="1" x14ac:dyDescent="0.25">
      <c r="A92" s="48" t="s">
        <v>109</v>
      </c>
      <c r="B92" s="46" t="s">
        <v>110</v>
      </c>
      <c r="C92" s="17" t="s">
        <v>25</v>
      </c>
      <c r="D92" s="53">
        <v>0</v>
      </c>
      <c r="E92" s="53">
        <v>0</v>
      </c>
      <c r="F92" s="53" t="s">
        <v>26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20" t="s">
        <v>26</v>
      </c>
      <c r="S92" s="85">
        <f t="shared" si="39"/>
        <v>0</v>
      </c>
      <c r="T92" s="87">
        <f t="shared" si="40"/>
        <v>0</v>
      </c>
      <c r="U92" s="51" t="str">
        <f t="shared" si="41"/>
        <v>-</v>
      </c>
      <c r="V92" s="47" t="s">
        <v>26</v>
      </c>
      <c r="W92" s="16"/>
      <c r="Y92" s="14"/>
      <c r="AB92" s="15"/>
    </row>
    <row r="93" spans="1:28" ht="39" customHeight="1" x14ac:dyDescent="0.25">
      <c r="A93" s="48" t="s">
        <v>111</v>
      </c>
      <c r="B93" s="46" t="s">
        <v>112</v>
      </c>
      <c r="C93" s="17" t="s">
        <v>25</v>
      </c>
      <c r="D93" s="53">
        <f>SUM(D94:D99)</f>
        <v>353.48039166666666</v>
      </c>
      <c r="E93" s="53">
        <f t="shared" ref="E93:Q93" si="42">SUM(E94:E99)</f>
        <v>432.51821083101822</v>
      </c>
      <c r="F93" s="53">
        <f t="shared" si="42"/>
        <v>0</v>
      </c>
      <c r="G93" s="53">
        <f t="shared" si="42"/>
        <v>2292.9120047702745</v>
      </c>
      <c r="H93" s="53">
        <f t="shared" si="42"/>
        <v>2091.9758900500001</v>
      </c>
      <c r="I93" s="53">
        <f t="shared" si="42"/>
        <v>49.855097799999996</v>
      </c>
      <c r="J93" s="53">
        <f t="shared" si="42"/>
        <v>0</v>
      </c>
      <c r="K93" s="53">
        <f t="shared" si="42"/>
        <v>49.855097799999996</v>
      </c>
      <c r="L93" s="53">
        <f t="shared" si="42"/>
        <v>0</v>
      </c>
      <c r="M93" s="53">
        <f t="shared" si="42"/>
        <v>0</v>
      </c>
      <c r="N93" s="53">
        <f t="shared" si="42"/>
        <v>0</v>
      </c>
      <c r="O93" s="53">
        <f t="shared" si="42"/>
        <v>0</v>
      </c>
      <c r="P93" s="53">
        <f t="shared" si="42"/>
        <v>2091.9758900500001</v>
      </c>
      <c r="Q93" s="53">
        <f t="shared" si="42"/>
        <v>0</v>
      </c>
      <c r="R93" s="20" t="s">
        <v>26</v>
      </c>
      <c r="S93" s="85">
        <f t="shared" si="39"/>
        <v>2243.0569069702747</v>
      </c>
      <c r="T93" s="87">
        <f t="shared" si="40"/>
        <v>49.855097799999996</v>
      </c>
      <c r="U93" s="51" t="str">
        <f t="shared" si="41"/>
        <v>-</v>
      </c>
      <c r="V93" s="47" t="s">
        <v>26</v>
      </c>
      <c r="W93" s="16"/>
      <c r="Y93" s="14"/>
      <c r="AB93" s="15"/>
    </row>
    <row r="94" spans="1:28" ht="63" x14ac:dyDescent="0.25">
      <c r="A94" s="47" t="s">
        <v>111</v>
      </c>
      <c r="B94" s="46" t="s">
        <v>307</v>
      </c>
      <c r="C94" s="47" t="s">
        <v>308</v>
      </c>
      <c r="D94" s="53">
        <v>124.13947499999999</v>
      </c>
      <c r="E94" s="53">
        <v>39.003978315399401</v>
      </c>
      <c r="F94" s="53" t="s">
        <v>26</v>
      </c>
      <c r="G94" s="53">
        <v>816.38747499999999</v>
      </c>
      <c r="H94" s="85">
        <f>IF(J94="нд","нд",(J94+L94+N94+P94))</f>
        <v>816.38747499999999</v>
      </c>
      <c r="I94" s="53">
        <f>K94+M94+O94+Q94</f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816.38747499999999</v>
      </c>
      <c r="Q94" s="53">
        <v>0</v>
      </c>
      <c r="R94" s="20" t="s">
        <v>26</v>
      </c>
      <c r="S94" s="85">
        <f t="shared" si="39"/>
        <v>816.38747499999999</v>
      </c>
      <c r="T94" s="87">
        <f t="shared" si="40"/>
        <v>0</v>
      </c>
      <c r="U94" s="51" t="str">
        <f t="shared" si="41"/>
        <v>-</v>
      </c>
      <c r="V94" s="17" t="s">
        <v>26</v>
      </c>
      <c r="W94" s="16"/>
      <c r="Y94" s="18"/>
      <c r="Z94" s="19"/>
      <c r="AB94" s="15"/>
    </row>
    <row r="95" spans="1:28" ht="157.5" x14ac:dyDescent="0.25">
      <c r="A95" s="47" t="s">
        <v>111</v>
      </c>
      <c r="B95" s="46" t="s">
        <v>309</v>
      </c>
      <c r="C95" s="47" t="s">
        <v>310</v>
      </c>
      <c r="D95" s="53">
        <v>39.467874999999999</v>
      </c>
      <c r="E95" s="53">
        <v>331.58638301746089</v>
      </c>
      <c r="F95" s="53" t="s">
        <v>26</v>
      </c>
      <c r="G95" s="53">
        <v>-57.150536080000052</v>
      </c>
      <c r="H95" s="85">
        <f>IF(J95="нд","нд",(J95+L95+N95+P95))</f>
        <v>22.604940039999946</v>
      </c>
      <c r="I95" s="53">
        <f>K95+M95+O95+Q95</f>
        <v>22.28603365</v>
      </c>
      <c r="J95" s="53">
        <v>0</v>
      </c>
      <c r="K95" s="53">
        <v>22.28603365</v>
      </c>
      <c r="L95" s="53">
        <v>0</v>
      </c>
      <c r="M95" s="53">
        <v>0</v>
      </c>
      <c r="N95" s="53">
        <v>0</v>
      </c>
      <c r="O95" s="53">
        <v>0</v>
      </c>
      <c r="P95" s="53">
        <v>22.604940039999946</v>
      </c>
      <c r="Q95" s="53">
        <v>0</v>
      </c>
      <c r="R95" s="20" t="s">
        <v>26</v>
      </c>
      <c r="S95" s="85">
        <f t="shared" si="39"/>
        <v>-79.436569730000059</v>
      </c>
      <c r="T95" s="87">
        <f t="shared" si="40"/>
        <v>22.28603365</v>
      </c>
      <c r="U95" s="51" t="str">
        <f t="shared" si="41"/>
        <v>-</v>
      </c>
      <c r="V95" s="17" t="s">
        <v>280</v>
      </c>
      <c r="W95" s="16"/>
      <c r="Y95" s="18"/>
      <c r="Z95" s="19"/>
      <c r="AB95" s="15"/>
    </row>
    <row r="96" spans="1:28" ht="63" x14ac:dyDescent="0.25">
      <c r="A96" s="47" t="s">
        <v>111</v>
      </c>
      <c r="B96" s="46" t="s">
        <v>311</v>
      </c>
      <c r="C96" s="47" t="s">
        <v>312</v>
      </c>
      <c r="D96" s="53">
        <v>49.417191666666668</v>
      </c>
      <c r="E96" s="53">
        <v>15.833121650279599</v>
      </c>
      <c r="F96" s="53" t="s">
        <v>26</v>
      </c>
      <c r="G96" s="53">
        <v>326.73746667000023</v>
      </c>
      <c r="H96" s="85">
        <f t="shared" ref="H96:H99" si="43">IF(J96="нд","нд",(J96+L96+N96+P96))</f>
        <v>326.73746667000023</v>
      </c>
      <c r="I96" s="53">
        <f t="shared" ref="I96:I99" si="44">K96+M96+O96+Q96</f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326.73746667000023</v>
      </c>
      <c r="Q96" s="53">
        <v>0</v>
      </c>
      <c r="R96" s="20" t="s">
        <v>26</v>
      </c>
      <c r="S96" s="85">
        <f t="shared" si="39"/>
        <v>326.73746667000023</v>
      </c>
      <c r="T96" s="87">
        <f t="shared" si="40"/>
        <v>0</v>
      </c>
      <c r="U96" s="51" t="str">
        <f t="shared" si="41"/>
        <v>-</v>
      </c>
      <c r="V96" s="17" t="s">
        <v>26</v>
      </c>
      <c r="W96" s="16"/>
      <c r="Y96" s="18"/>
      <c r="Z96" s="19"/>
      <c r="AB96" s="15"/>
    </row>
    <row r="97" spans="1:28" ht="63" x14ac:dyDescent="0.25">
      <c r="A97" s="47" t="s">
        <v>111</v>
      </c>
      <c r="B97" s="46" t="s">
        <v>313</v>
      </c>
      <c r="C97" s="47" t="s">
        <v>314</v>
      </c>
      <c r="D97" s="53">
        <v>71.808941666666669</v>
      </c>
      <c r="E97" s="53">
        <v>23.358340187225799</v>
      </c>
      <c r="F97" s="53" t="s">
        <v>26</v>
      </c>
      <c r="G97" s="53">
        <v>473.28154167000031</v>
      </c>
      <c r="H97" s="85">
        <f t="shared" si="43"/>
        <v>473.28154167000031</v>
      </c>
      <c r="I97" s="53">
        <f t="shared" si="44"/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  <c r="P97" s="53">
        <v>473.28154167000031</v>
      </c>
      <c r="Q97" s="53">
        <v>0</v>
      </c>
      <c r="R97" s="20" t="s">
        <v>26</v>
      </c>
      <c r="S97" s="85">
        <f t="shared" si="39"/>
        <v>473.28154167000031</v>
      </c>
      <c r="T97" s="87">
        <f t="shared" si="40"/>
        <v>0</v>
      </c>
      <c r="U97" s="51" t="str">
        <f t="shared" si="41"/>
        <v>-</v>
      </c>
      <c r="V97" s="17" t="s">
        <v>26</v>
      </c>
      <c r="W97" s="16"/>
      <c r="Y97" s="18"/>
      <c r="Z97" s="19"/>
      <c r="AB97" s="15"/>
    </row>
    <row r="98" spans="1:28" ht="63" x14ac:dyDescent="0.25">
      <c r="A98" s="47" t="s">
        <v>111</v>
      </c>
      <c r="B98" s="46" t="s">
        <v>315</v>
      </c>
      <c r="C98" s="47" t="s">
        <v>316</v>
      </c>
      <c r="D98" s="53">
        <v>68.646908333333329</v>
      </c>
      <c r="E98" s="53">
        <v>22.7363876606525</v>
      </c>
      <c r="F98" s="53" t="s">
        <v>26</v>
      </c>
      <c r="G98" s="53">
        <v>452.96446666999981</v>
      </c>
      <c r="H98" s="85">
        <f t="shared" si="43"/>
        <v>452.96446666999981</v>
      </c>
      <c r="I98" s="53">
        <f t="shared" si="44"/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452.96446666999981</v>
      </c>
      <c r="Q98" s="53">
        <v>0</v>
      </c>
      <c r="R98" s="20" t="s">
        <v>26</v>
      </c>
      <c r="S98" s="85">
        <f t="shared" si="39"/>
        <v>452.96446666999981</v>
      </c>
      <c r="T98" s="87">
        <f t="shared" si="40"/>
        <v>0</v>
      </c>
      <c r="U98" s="51" t="str">
        <f t="shared" si="41"/>
        <v>-</v>
      </c>
      <c r="V98" s="17" t="s">
        <v>26</v>
      </c>
      <c r="W98" s="16"/>
      <c r="Y98" s="18"/>
      <c r="Z98" s="19"/>
      <c r="AB98" s="15"/>
    </row>
    <row r="99" spans="1:28" ht="126" x14ac:dyDescent="0.25">
      <c r="A99" s="47" t="s">
        <v>111</v>
      </c>
      <c r="B99" s="46" t="s">
        <v>317</v>
      </c>
      <c r="C99" s="47" t="s">
        <v>318</v>
      </c>
      <c r="D99" s="53" t="s">
        <v>26</v>
      </c>
      <c r="E99" s="53">
        <v>0</v>
      </c>
      <c r="F99" s="53" t="s">
        <v>26</v>
      </c>
      <c r="G99" s="53">
        <v>280.69159084027422</v>
      </c>
      <c r="H99" s="85" t="str">
        <f t="shared" si="43"/>
        <v>нд</v>
      </c>
      <c r="I99" s="53">
        <f t="shared" si="44"/>
        <v>27.569064149999999</v>
      </c>
      <c r="J99" s="53" t="s">
        <v>26</v>
      </c>
      <c r="K99" s="53">
        <v>27.569064149999999</v>
      </c>
      <c r="L99" s="53" t="s">
        <v>26</v>
      </c>
      <c r="M99" s="53">
        <v>0</v>
      </c>
      <c r="N99" s="53" t="s">
        <v>26</v>
      </c>
      <c r="O99" s="53">
        <v>0</v>
      </c>
      <c r="P99" s="53" t="s">
        <v>26</v>
      </c>
      <c r="Q99" s="53">
        <v>0</v>
      </c>
      <c r="R99" s="20" t="s">
        <v>26</v>
      </c>
      <c r="S99" s="85" t="str">
        <f t="shared" si="39"/>
        <v>нд</v>
      </c>
      <c r="T99" s="87" t="str">
        <f t="shared" si="40"/>
        <v>нд</v>
      </c>
      <c r="U99" s="51" t="str">
        <f t="shared" si="41"/>
        <v>нд</v>
      </c>
      <c r="V99" s="17" t="s">
        <v>281</v>
      </c>
      <c r="W99" s="16"/>
      <c r="Y99" s="18"/>
      <c r="Z99" s="19"/>
      <c r="AB99" s="15"/>
    </row>
    <row r="100" spans="1:28" ht="39" customHeight="1" x14ac:dyDescent="0.25">
      <c r="A100" s="48" t="s">
        <v>113</v>
      </c>
      <c r="B100" s="46" t="s">
        <v>114</v>
      </c>
      <c r="C100" s="17" t="s">
        <v>25</v>
      </c>
      <c r="D100" s="86">
        <f>D101+D102</f>
        <v>0</v>
      </c>
      <c r="E100" s="86">
        <f>E101+E102</f>
        <v>0</v>
      </c>
      <c r="F100" s="53" t="s">
        <v>26</v>
      </c>
      <c r="G100" s="86">
        <f t="shared" ref="G100:Q100" si="45">G101+G102</f>
        <v>0</v>
      </c>
      <c r="H100" s="86">
        <f t="shared" si="45"/>
        <v>0</v>
      </c>
      <c r="I100" s="86">
        <f t="shared" si="45"/>
        <v>0</v>
      </c>
      <c r="J100" s="86">
        <f t="shared" si="45"/>
        <v>0</v>
      </c>
      <c r="K100" s="86">
        <f t="shared" si="45"/>
        <v>0</v>
      </c>
      <c r="L100" s="86">
        <f t="shared" si="45"/>
        <v>0</v>
      </c>
      <c r="M100" s="86">
        <f t="shared" si="45"/>
        <v>0</v>
      </c>
      <c r="N100" s="86">
        <f t="shared" si="45"/>
        <v>0</v>
      </c>
      <c r="O100" s="86">
        <f t="shared" si="45"/>
        <v>0</v>
      </c>
      <c r="P100" s="86">
        <f t="shared" si="45"/>
        <v>0</v>
      </c>
      <c r="Q100" s="86">
        <f t="shared" si="45"/>
        <v>0</v>
      </c>
      <c r="R100" s="20" t="s">
        <v>26</v>
      </c>
      <c r="S100" s="85">
        <f t="shared" si="39"/>
        <v>0</v>
      </c>
      <c r="T100" s="87">
        <f t="shared" si="40"/>
        <v>0</v>
      </c>
      <c r="U100" s="51" t="str">
        <f t="shared" si="41"/>
        <v>-</v>
      </c>
      <c r="V100" s="47" t="s">
        <v>26</v>
      </c>
      <c r="W100" s="16"/>
      <c r="Y100" s="14"/>
      <c r="AB100" s="15"/>
    </row>
    <row r="101" spans="1:28" ht="39" customHeight="1" x14ac:dyDescent="0.25">
      <c r="A101" s="48" t="s">
        <v>115</v>
      </c>
      <c r="B101" s="46" t="s">
        <v>116</v>
      </c>
      <c r="C101" s="17" t="s">
        <v>25</v>
      </c>
      <c r="D101" s="86">
        <v>0</v>
      </c>
      <c r="E101" s="86">
        <v>0</v>
      </c>
      <c r="F101" s="86" t="s">
        <v>26</v>
      </c>
      <c r="G101" s="86">
        <v>0</v>
      </c>
      <c r="H101" s="86">
        <v>0</v>
      </c>
      <c r="I101" s="86">
        <v>0</v>
      </c>
      <c r="J101" s="86">
        <v>0</v>
      </c>
      <c r="K101" s="86">
        <v>0</v>
      </c>
      <c r="L101" s="86">
        <v>0</v>
      </c>
      <c r="M101" s="86">
        <v>0</v>
      </c>
      <c r="N101" s="86">
        <v>0</v>
      </c>
      <c r="O101" s="86">
        <v>0</v>
      </c>
      <c r="P101" s="86">
        <v>0</v>
      </c>
      <c r="Q101" s="86">
        <v>0</v>
      </c>
      <c r="R101" s="20" t="s">
        <v>26</v>
      </c>
      <c r="S101" s="85">
        <f t="shared" si="39"/>
        <v>0</v>
      </c>
      <c r="T101" s="87">
        <f t="shared" si="40"/>
        <v>0</v>
      </c>
      <c r="U101" s="51" t="str">
        <f t="shared" si="41"/>
        <v>-</v>
      </c>
      <c r="V101" s="47" t="s">
        <v>26</v>
      </c>
      <c r="W101" s="16"/>
      <c r="Y101" s="14"/>
      <c r="AB101" s="15"/>
    </row>
    <row r="102" spans="1:28" ht="39" customHeight="1" x14ac:dyDescent="0.25">
      <c r="A102" s="48" t="s">
        <v>117</v>
      </c>
      <c r="B102" s="46" t="s">
        <v>118</v>
      </c>
      <c r="C102" s="17" t="s">
        <v>25</v>
      </c>
      <c r="D102" s="86">
        <v>0</v>
      </c>
      <c r="E102" s="86">
        <v>0</v>
      </c>
      <c r="F102" s="86" t="s">
        <v>26</v>
      </c>
      <c r="G102" s="86">
        <v>0</v>
      </c>
      <c r="H102" s="86">
        <v>0</v>
      </c>
      <c r="I102" s="86">
        <v>0</v>
      </c>
      <c r="J102" s="86">
        <v>0</v>
      </c>
      <c r="K102" s="86">
        <v>0</v>
      </c>
      <c r="L102" s="86">
        <v>0</v>
      </c>
      <c r="M102" s="86">
        <v>0</v>
      </c>
      <c r="N102" s="86">
        <v>0</v>
      </c>
      <c r="O102" s="86">
        <v>0</v>
      </c>
      <c r="P102" s="86">
        <v>0</v>
      </c>
      <c r="Q102" s="86">
        <v>0</v>
      </c>
      <c r="R102" s="20" t="s">
        <v>26</v>
      </c>
      <c r="S102" s="85">
        <f t="shared" si="39"/>
        <v>0</v>
      </c>
      <c r="T102" s="87">
        <f t="shared" si="40"/>
        <v>0</v>
      </c>
      <c r="U102" s="51" t="str">
        <f t="shared" si="41"/>
        <v>-</v>
      </c>
      <c r="V102" s="47" t="s">
        <v>26</v>
      </c>
      <c r="W102" s="16"/>
      <c r="Y102" s="14"/>
      <c r="AB102" s="15"/>
    </row>
    <row r="103" spans="1:28" ht="39" customHeight="1" x14ac:dyDescent="0.25">
      <c r="A103" s="48" t="s">
        <v>119</v>
      </c>
      <c r="B103" s="46" t="s">
        <v>120</v>
      </c>
      <c r="C103" s="17" t="s">
        <v>25</v>
      </c>
      <c r="D103" s="53">
        <f>D104+D105</f>
        <v>0</v>
      </c>
      <c r="E103" s="53">
        <f>E104+E105</f>
        <v>0</v>
      </c>
      <c r="F103" s="53" t="s">
        <v>26</v>
      </c>
      <c r="G103" s="53">
        <f t="shared" ref="G103:Q103" si="46">G104+G105</f>
        <v>0</v>
      </c>
      <c r="H103" s="53">
        <f t="shared" si="46"/>
        <v>0</v>
      </c>
      <c r="I103" s="53">
        <f t="shared" si="46"/>
        <v>0</v>
      </c>
      <c r="J103" s="53">
        <f t="shared" si="46"/>
        <v>0</v>
      </c>
      <c r="K103" s="53">
        <f t="shared" si="46"/>
        <v>0</v>
      </c>
      <c r="L103" s="53">
        <f t="shared" si="46"/>
        <v>0</v>
      </c>
      <c r="M103" s="53">
        <f t="shared" si="46"/>
        <v>0</v>
      </c>
      <c r="N103" s="53">
        <f t="shared" si="46"/>
        <v>0</v>
      </c>
      <c r="O103" s="53">
        <f t="shared" si="46"/>
        <v>0</v>
      </c>
      <c r="P103" s="53">
        <f t="shared" si="46"/>
        <v>0</v>
      </c>
      <c r="Q103" s="53">
        <f t="shared" si="46"/>
        <v>0</v>
      </c>
      <c r="R103" s="20" t="s">
        <v>26</v>
      </c>
      <c r="S103" s="85">
        <f t="shared" si="39"/>
        <v>0</v>
      </c>
      <c r="T103" s="87">
        <f t="shared" si="40"/>
        <v>0</v>
      </c>
      <c r="U103" s="51" t="str">
        <f t="shared" si="41"/>
        <v>-</v>
      </c>
      <c r="V103" s="47" t="s">
        <v>26</v>
      </c>
      <c r="W103" s="16"/>
      <c r="Y103" s="14"/>
      <c r="AB103" s="15"/>
    </row>
    <row r="104" spans="1:28" ht="39" customHeight="1" x14ac:dyDescent="0.25">
      <c r="A104" s="48" t="s">
        <v>121</v>
      </c>
      <c r="B104" s="46" t="s">
        <v>122</v>
      </c>
      <c r="C104" s="17" t="s">
        <v>25</v>
      </c>
      <c r="D104" s="53">
        <v>0</v>
      </c>
      <c r="E104" s="53">
        <v>0</v>
      </c>
      <c r="F104" s="53" t="s">
        <v>26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20" t="s">
        <v>26</v>
      </c>
      <c r="S104" s="85">
        <f t="shared" si="39"/>
        <v>0</v>
      </c>
      <c r="T104" s="87">
        <f t="shared" si="40"/>
        <v>0</v>
      </c>
      <c r="U104" s="51" t="str">
        <f t="shared" si="41"/>
        <v>-</v>
      </c>
      <c r="V104" s="47" t="s">
        <v>26</v>
      </c>
      <c r="W104" s="16"/>
      <c r="Y104" s="14"/>
      <c r="AB104" s="15"/>
    </row>
    <row r="105" spans="1:28" ht="39" customHeight="1" x14ac:dyDescent="0.25">
      <c r="A105" s="48" t="s">
        <v>123</v>
      </c>
      <c r="B105" s="46" t="s">
        <v>124</v>
      </c>
      <c r="C105" s="17" t="s">
        <v>25</v>
      </c>
      <c r="D105" s="53">
        <v>0</v>
      </c>
      <c r="E105" s="53">
        <v>0</v>
      </c>
      <c r="F105" s="53" t="s">
        <v>26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20" t="s">
        <v>26</v>
      </c>
      <c r="S105" s="85">
        <f t="shared" si="39"/>
        <v>0</v>
      </c>
      <c r="T105" s="87">
        <f t="shared" si="40"/>
        <v>0</v>
      </c>
      <c r="U105" s="51" t="str">
        <f t="shared" si="41"/>
        <v>-</v>
      </c>
      <c r="V105" s="47" t="s">
        <v>26</v>
      </c>
      <c r="W105" s="16"/>
      <c r="Y105" s="14"/>
      <c r="AB105" s="15"/>
    </row>
    <row r="106" spans="1:28" ht="39" customHeight="1" x14ac:dyDescent="0.25">
      <c r="A106" s="48" t="s">
        <v>125</v>
      </c>
      <c r="B106" s="46" t="s">
        <v>126</v>
      </c>
      <c r="C106" s="17" t="s">
        <v>25</v>
      </c>
      <c r="D106" s="53">
        <f>SUM(D107:D116)</f>
        <v>201.05391666666668</v>
      </c>
      <c r="E106" s="53">
        <f>SUM(E107:E116)</f>
        <v>1045.2835642300001</v>
      </c>
      <c r="F106" s="53" t="s">
        <v>26</v>
      </c>
      <c r="G106" s="53">
        <f t="shared" ref="G106:Q106" si="47">SUM(G107:G116)</f>
        <v>608.13212372730266</v>
      </c>
      <c r="H106" s="53">
        <f t="shared" si="47"/>
        <v>624.27417498830266</v>
      </c>
      <c r="I106" s="53">
        <f t="shared" si="47"/>
        <v>10.74012901</v>
      </c>
      <c r="J106" s="53">
        <f t="shared" si="47"/>
        <v>0</v>
      </c>
      <c r="K106" s="53">
        <f t="shared" si="47"/>
        <v>10.74012901</v>
      </c>
      <c r="L106" s="53">
        <f t="shared" si="47"/>
        <v>0</v>
      </c>
      <c r="M106" s="53">
        <f t="shared" si="47"/>
        <v>0</v>
      </c>
      <c r="N106" s="53">
        <f t="shared" si="47"/>
        <v>120</v>
      </c>
      <c r="O106" s="53">
        <f t="shared" si="47"/>
        <v>0</v>
      </c>
      <c r="P106" s="53">
        <f t="shared" si="47"/>
        <v>504.27417498830266</v>
      </c>
      <c r="Q106" s="53">
        <f t="shared" si="47"/>
        <v>0</v>
      </c>
      <c r="R106" s="20" t="s">
        <v>26</v>
      </c>
      <c r="S106" s="85">
        <f t="shared" si="39"/>
        <v>597.39199471730262</v>
      </c>
      <c r="T106" s="87">
        <f t="shared" si="40"/>
        <v>10.74012901</v>
      </c>
      <c r="U106" s="51" t="str">
        <f t="shared" si="41"/>
        <v>-</v>
      </c>
      <c r="V106" s="47" t="s">
        <v>26</v>
      </c>
      <c r="W106" s="16"/>
      <c r="Y106" s="14"/>
      <c r="AB106" s="15"/>
    </row>
    <row r="107" spans="1:28" ht="94.5" x14ac:dyDescent="0.25">
      <c r="A107" s="47" t="s">
        <v>125</v>
      </c>
      <c r="B107" s="46" t="s">
        <v>319</v>
      </c>
      <c r="C107" s="47" t="s">
        <v>320</v>
      </c>
      <c r="D107" s="53">
        <v>14.580549999999999</v>
      </c>
      <c r="E107" s="53">
        <v>102.91010491999999</v>
      </c>
      <c r="F107" s="53" t="s">
        <v>26</v>
      </c>
      <c r="G107" s="53">
        <v>9.1368810167920032</v>
      </c>
      <c r="H107" s="85">
        <f t="shared" ref="H107:H116" si="48">IF(J107="нд","нд",(J107+L107+N107+P107))</f>
        <v>10.104240217792004</v>
      </c>
      <c r="I107" s="53">
        <f t="shared" ref="I107:I116" si="49">K107+M107+O107+Q107</f>
        <v>2.0039895200000002</v>
      </c>
      <c r="J107" s="53">
        <v>0</v>
      </c>
      <c r="K107" s="53">
        <v>2.0039895200000002</v>
      </c>
      <c r="L107" s="53">
        <v>0</v>
      </c>
      <c r="M107" s="53">
        <v>0</v>
      </c>
      <c r="N107" s="53">
        <v>0</v>
      </c>
      <c r="O107" s="53">
        <v>0</v>
      </c>
      <c r="P107" s="53">
        <v>10.104240217792004</v>
      </c>
      <c r="Q107" s="53">
        <v>0</v>
      </c>
      <c r="R107" s="20" t="s">
        <v>26</v>
      </c>
      <c r="S107" s="85">
        <f t="shared" si="39"/>
        <v>7.132891496792003</v>
      </c>
      <c r="T107" s="87">
        <f t="shared" si="40"/>
        <v>2.0039895200000002</v>
      </c>
      <c r="U107" s="51" t="str">
        <f t="shared" si="41"/>
        <v>-</v>
      </c>
      <c r="V107" s="17" t="s">
        <v>282</v>
      </c>
      <c r="W107" s="16"/>
      <c r="Y107" s="18"/>
      <c r="Z107" s="22"/>
      <c r="AB107" s="15"/>
    </row>
    <row r="108" spans="1:28" ht="94.5" x14ac:dyDescent="0.25">
      <c r="A108" s="47" t="s">
        <v>125</v>
      </c>
      <c r="B108" s="46" t="s">
        <v>321</v>
      </c>
      <c r="C108" s="47" t="s">
        <v>322</v>
      </c>
      <c r="D108" s="53">
        <v>9.1499500000000005</v>
      </c>
      <c r="E108" s="53">
        <v>41.452809600000002</v>
      </c>
      <c r="F108" s="53" t="s">
        <v>26</v>
      </c>
      <c r="G108" s="53">
        <v>34.271525128724001</v>
      </c>
      <c r="H108" s="85">
        <f t="shared" si="48"/>
        <v>34.872312688724001</v>
      </c>
      <c r="I108" s="53">
        <f t="shared" si="49"/>
        <v>2.5844795199999986</v>
      </c>
      <c r="J108" s="53">
        <v>0</v>
      </c>
      <c r="K108" s="53">
        <v>2.5844795199999986</v>
      </c>
      <c r="L108" s="53">
        <v>0</v>
      </c>
      <c r="M108" s="53">
        <v>0</v>
      </c>
      <c r="N108" s="53">
        <v>0</v>
      </c>
      <c r="O108" s="53">
        <v>0</v>
      </c>
      <c r="P108" s="53">
        <v>34.872312688724001</v>
      </c>
      <c r="Q108" s="53">
        <v>0</v>
      </c>
      <c r="R108" s="20" t="s">
        <v>26</v>
      </c>
      <c r="S108" s="85">
        <f t="shared" si="39"/>
        <v>31.687045608724002</v>
      </c>
      <c r="T108" s="87">
        <f t="shared" si="40"/>
        <v>2.5844795199999986</v>
      </c>
      <c r="U108" s="51" t="str">
        <f t="shared" si="41"/>
        <v>-</v>
      </c>
      <c r="V108" s="17" t="s">
        <v>282</v>
      </c>
      <c r="W108" s="16"/>
      <c r="Y108" s="18"/>
      <c r="Z108" s="22"/>
      <c r="AB108" s="15"/>
    </row>
    <row r="109" spans="1:28" ht="110.25" x14ac:dyDescent="0.25">
      <c r="A109" s="47" t="s">
        <v>125</v>
      </c>
      <c r="B109" s="46" t="s">
        <v>323</v>
      </c>
      <c r="C109" s="47" t="s">
        <v>324</v>
      </c>
      <c r="D109" s="53">
        <v>53.292158333333333</v>
      </c>
      <c r="E109" s="53">
        <v>216.54814969</v>
      </c>
      <c r="F109" s="53" t="s">
        <v>26</v>
      </c>
      <c r="G109" s="53">
        <v>157.41215522167607</v>
      </c>
      <c r="H109" s="85">
        <f t="shared" si="48"/>
        <v>164.05981485167601</v>
      </c>
      <c r="I109" s="53">
        <f t="shared" si="49"/>
        <v>0</v>
      </c>
      <c r="J109" s="53">
        <v>0</v>
      </c>
      <c r="K109" s="53">
        <v>0</v>
      </c>
      <c r="L109" s="53">
        <v>0</v>
      </c>
      <c r="M109" s="53">
        <v>0</v>
      </c>
      <c r="N109" s="53">
        <v>120</v>
      </c>
      <c r="O109" s="53">
        <v>0</v>
      </c>
      <c r="P109" s="53">
        <v>44.059814851676009</v>
      </c>
      <c r="Q109" s="53">
        <v>0</v>
      </c>
      <c r="R109" s="20" t="s">
        <v>26</v>
      </c>
      <c r="S109" s="85">
        <f t="shared" si="39"/>
        <v>157.41215522167607</v>
      </c>
      <c r="T109" s="87">
        <f t="shared" si="40"/>
        <v>0</v>
      </c>
      <c r="U109" s="51" t="str">
        <f t="shared" si="41"/>
        <v>-</v>
      </c>
      <c r="V109" s="17" t="s">
        <v>26</v>
      </c>
      <c r="W109" s="16"/>
      <c r="Y109" s="18"/>
      <c r="Z109" s="22"/>
      <c r="AB109" s="15"/>
    </row>
    <row r="110" spans="1:28" ht="94.5" x14ac:dyDescent="0.25">
      <c r="A110" s="47" t="s">
        <v>125</v>
      </c>
      <c r="B110" s="46" t="s">
        <v>325</v>
      </c>
      <c r="C110" s="47" t="s">
        <v>326</v>
      </c>
      <c r="D110" s="53">
        <v>40.335266666666669</v>
      </c>
      <c r="E110" s="53">
        <v>158.85003632999999</v>
      </c>
      <c r="F110" s="53" t="s">
        <v>26</v>
      </c>
      <c r="G110" s="53">
        <v>185.311880549812</v>
      </c>
      <c r="H110" s="85">
        <f t="shared" si="48"/>
        <v>188.50755392981199</v>
      </c>
      <c r="I110" s="53">
        <f t="shared" si="49"/>
        <v>0</v>
      </c>
      <c r="J110" s="53">
        <v>0</v>
      </c>
      <c r="K110" s="53">
        <v>0</v>
      </c>
      <c r="L110" s="53">
        <v>0</v>
      </c>
      <c r="M110" s="53">
        <v>0</v>
      </c>
      <c r="N110" s="53">
        <v>0</v>
      </c>
      <c r="O110" s="53">
        <v>0</v>
      </c>
      <c r="P110" s="53">
        <v>188.50755392981199</v>
      </c>
      <c r="Q110" s="53">
        <v>0</v>
      </c>
      <c r="R110" s="20" t="s">
        <v>26</v>
      </c>
      <c r="S110" s="85">
        <f t="shared" si="39"/>
        <v>185.311880549812</v>
      </c>
      <c r="T110" s="87">
        <f t="shared" si="40"/>
        <v>0</v>
      </c>
      <c r="U110" s="51" t="str">
        <f t="shared" si="41"/>
        <v>-</v>
      </c>
      <c r="V110" s="17" t="s">
        <v>26</v>
      </c>
      <c r="W110" s="16"/>
      <c r="Y110" s="18"/>
      <c r="Z110" s="22"/>
      <c r="AB110" s="15"/>
    </row>
    <row r="111" spans="1:28" ht="94.5" x14ac:dyDescent="0.25">
      <c r="A111" s="47" t="s">
        <v>125</v>
      </c>
      <c r="B111" s="46" t="s">
        <v>327</v>
      </c>
      <c r="C111" s="47" t="s">
        <v>328</v>
      </c>
      <c r="D111" s="53">
        <v>9.1306250000000002</v>
      </c>
      <c r="E111" s="53">
        <v>43.782113989999999</v>
      </c>
      <c r="F111" s="53" t="s">
        <v>26</v>
      </c>
      <c r="G111" s="53">
        <v>31.167996325868003</v>
      </c>
      <c r="H111" s="85">
        <f t="shared" si="48"/>
        <v>32.096621865868002</v>
      </c>
      <c r="I111" s="53">
        <f t="shared" si="49"/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32.096621865868002</v>
      </c>
      <c r="Q111" s="53">
        <v>0</v>
      </c>
      <c r="R111" s="20" t="s">
        <v>26</v>
      </c>
      <c r="S111" s="85">
        <f t="shared" si="39"/>
        <v>31.167996325868003</v>
      </c>
      <c r="T111" s="87">
        <f t="shared" si="40"/>
        <v>0</v>
      </c>
      <c r="U111" s="51" t="str">
        <f t="shared" si="41"/>
        <v>-</v>
      </c>
      <c r="V111" s="17" t="s">
        <v>26</v>
      </c>
      <c r="W111" s="16"/>
      <c r="Y111" s="18"/>
      <c r="Z111" s="22"/>
      <c r="AB111" s="15"/>
    </row>
    <row r="112" spans="1:28" ht="94.5" x14ac:dyDescent="0.25">
      <c r="A112" s="47" t="s">
        <v>125</v>
      </c>
      <c r="B112" s="46" t="s">
        <v>329</v>
      </c>
      <c r="C112" s="47" t="s">
        <v>330</v>
      </c>
      <c r="D112" s="53">
        <v>22.093741666666666</v>
      </c>
      <c r="E112" s="53">
        <v>119.11186993999999</v>
      </c>
      <c r="F112" s="53" t="s">
        <v>26</v>
      </c>
      <c r="G112" s="53">
        <v>54.972595363675993</v>
      </c>
      <c r="H112" s="85">
        <f t="shared" si="48"/>
        <v>54.462086553675995</v>
      </c>
      <c r="I112" s="53">
        <f t="shared" si="49"/>
        <v>3.314379970000001</v>
      </c>
      <c r="J112" s="53">
        <v>0</v>
      </c>
      <c r="K112" s="53">
        <v>3.314379970000001</v>
      </c>
      <c r="L112" s="53">
        <v>0</v>
      </c>
      <c r="M112" s="53">
        <v>0</v>
      </c>
      <c r="N112" s="53">
        <v>0</v>
      </c>
      <c r="O112" s="53">
        <v>0</v>
      </c>
      <c r="P112" s="53">
        <v>54.462086553675995</v>
      </c>
      <c r="Q112" s="53">
        <v>0</v>
      </c>
      <c r="R112" s="20" t="s">
        <v>26</v>
      </c>
      <c r="S112" s="85">
        <f t="shared" si="39"/>
        <v>51.658215393675988</v>
      </c>
      <c r="T112" s="87">
        <f t="shared" si="40"/>
        <v>3.314379970000001</v>
      </c>
      <c r="U112" s="51" t="str">
        <f t="shared" si="41"/>
        <v>-</v>
      </c>
      <c r="V112" s="17" t="s">
        <v>282</v>
      </c>
      <c r="W112" s="16"/>
      <c r="Y112" s="18"/>
      <c r="Z112" s="22"/>
      <c r="AB112" s="15"/>
    </row>
    <row r="113" spans="1:28" ht="94.5" x14ac:dyDescent="0.25">
      <c r="A113" s="47" t="s">
        <v>125</v>
      </c>
      <c r="B113" s="46" t="s">
        <v>331</v>
      </c>
      <c r="C113" s="47" t="s">
        <v>332</v>
      </c>
      <c r="D113" s="53">
        <v>15.795383333333335</v>
      </c>
      <c r="E113" s="53">
        <v>99.566695530000004</v>
      </c>
      <c r="F113" s="53" t="s">
        <v>26</v>
      </c>
      <c r="G113" s="53">
        <v>29.497878588820015</v>
      </c>
      <c r="H113" s="85">
        <f t="shared" si="48"/>
        <v>32.162191508820001</v>
      </c>
      <c r="I113" s="53">
        <f t="shared" si="49"/>
        <v>2.8372799999999998</v>
      </c>
      <c r="J113" s="53">
        <v>0</v>
      </c>
      <c r="K113" s="53">
        <v>2.8372799999999998</v>
      </c>
      <c r="L113" s="53">
        <v>0</v>
      </c>
      <c r="M113" s="53">
        <v>0</v>
      </c>
      <c r="N113" s="53">
        <v>0</v>
      </c>
      <c r="O113" s="53">
        <v>0</v>
      </c>
      <c r="P113" s="53">
        <v>32.162191508820001</v>
      </c>
      <c r="Q113" s="53">
        <v>0</v>
      </c>
      <c r="R113" s="20" t="s">
        <v>26</v>
      </c>
      <c r="S113" s="85">
        <f t="shared" si="39"/>
        <v>26.660598588820015</v>
      </c>
      <c r="T113" s="87">
        <f t="shared" si="40"/>
        <v>2.8372799999999998</v>
      </c>
      <c r="U113" s="51" t="str">
        <f t="shared" si="41"/>
        <v>-</v>
      </c>
      <c r="V113" s="17" t="s">
        <v>282</v>
      </c>
      <c r="W113" s="16"/>
      <c r="Y113" s="18"/>
      <c r="Z113" s="22"/>
      <c r="AB113" s="15"/>
    </row>
    <row r="114" spans="1:28" ht="94.5" x14ac:dyDescent="0.25">
      <c r="A114" s="47" t="s">
        <v>125</v>
      </c>
      <c r="B114" s="46" t="s">
        <v>333</v>
      </c>
      <c r="C114" s="47" t="s">
        <v>334</v>
      </c>
      <c r="D114" s="53">
        <v>17.656216666666669</v>
      </c>
      <c r="E114" s="53">
        <v>122.82488551</v>
      </c>
      <c r="F114" s="53" t="s">
        <v>26</v>
      </c>
      <c r="G114" s="53">
        <v>18.809802329375998</v>
      </c>
      <c r="H114" s="85">
        <f t="shared" si="48"/>
        <v>20.457944169375999</v>
      </c>
      <c r="I114" s="53">
        <f t="shared" si="49"/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20.457944169375999</v>
      </c>
      <c r="Q114" s="53">
        <v>0</v>
      </c>
      <c r="R114" s="20" t="s">
        <v>26</v>
      </c>
      <c r="S114" s="85">
        <f t="shared" si="39"/>
        <v>18.809802329375998</v>
      </c>
      <c r="T114" s="87">
        <f t="shared" si="40"/>
        <v>0</v>
      </c>
      <c r="U114" s="51" t="str">
        <f t="shared" si="41"/>
        <v>-</v>
      </c>
      <c r="V114" s="17" t="s">
        <v>26</v>
      </c>
      <c r="W114" s="16"/>
      <c r="Y114" s="18"/>
      <c r="Z114" s="22"/>
      <c r="AB114" s="15"/>
    </row>
    <row r="115" spans="1:28" ht="94.5" x14ac:dyDescent="0.25">
      <c r="A115" s="47" t="s">
        <v>125</v>
      </c>
      <c r="B115" s="46" t="s">
        <v>335</v>
      </c>
      <c r="C115" s="47" t="s">
        <v>336</v>
      </c>
      <c r="D115" s="53">
        <v>12.337766666666667</v>
      </c>
      <c r="E115" s="53">
        <v>119.65261705999998</v>
      </c>
      <c r="F115" s="53" t="s">
        <v>26</v>
      </c>
      <c r="G115" s="53">
        <v>52.32931121012399</v>
      </c>
      <c r="H115" s="85">
        <f t="shared" si="48"/>
        <v>52.32931121012399</v>
      </c>
      <c r="I115" s="53">
        <f t="shared" si="49"/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52.32931121012399</v>
      </c>
      <c r="Q115" s="53">
        <v>0</v>
      </c>
      <c r="R115" s="20" t="s">
        <v>26</v>
      </c>
      <c r="S115" s="85">
        <f t="shared" si="39"/>
        <v>52.32931121012399</v>
      </c>
      <c r="T115" s="87">
        <f t="shared" si="40"/>
        <v>0</v>
      </c>
      <c r="U115" s="51" t="str">
        <f t="shared" si="41"/>
        <v>-</v>
      </c>
      <c r="V115" s="17" t="s">
        <v>26</v>
      </c>
      <c r="W115" s="16"/>
      <c r="Y115" s="18"/>
      <c r="Z115" s="22"/>
      <c r="AB115" s="15"/>
    </row>
    <row r="116" spans="1:28" ht="94.5" x14ac:dyDescent="0.25">
      <c r="A116" s="47" t="s">
        <v>125</v>
      </c>
      <c r="B116" s="46" t="s">
        <v>337</v>
      </c>
      <c r="C116" s="47" t="s">
        <v>338</v>
      </c>
      <c r="D116" s="53">
        <v>6.6822583333333343</v>
      </c>
      <c r="E116" s="53">
        <v>20.584281659999998</v>
      </c>
      <c r="F116" s="53" t="s">
        <v>26</v>
      </c>
      <c r="G116" s="53">
        <v>35.222097992434698</v>
      </c>
      <c r="H116" s="85">
        <f t="shared" si="48"/>
        <v>35.222097992434698</v>
      </c>
      <c r="I116" s="53">
        <f t="shared" si="49"/>
        <v>0</v>
      </c>
      <c r="J116" s="53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35.222097992434698</v>
      </c>
      <c r="Q116" s="53">
        <v>0</v>
      </c>
      <c r="R116" s="20" t="s">
        <v>26</v>
      </c>
      <c r="S116" s="85">
        <f t="shared" si="39"/>
        <v>35.222097992434698</v>
      </c>
      <c r="T116" s="87">
        <f t="shared" si="40"/>
        <v>0</v>
      </c>
      <c r="U116" s="51" t="str">
        <f t="shared" si="41"/>
        <v>-</v>
      </c>
      <c r="V116" s="17" t="s">
        <v>26</v>
      </c>
      <c r="W116" s="16"/>
      <c r="Y116" s="18"/>
      <c r="Z116" s="22"/>
      <c r="AB116" s="15"/>
    </row>
    <row r="117" spans="1:28" ht="39" customHeight="1" x14ac:dyDescent="0.25">
      <c r="A117" s="48" t="s">
        <v>127</v>
      </c>
      <c r="B117" s="46" t="s">
        <v>128</v>
      </c>
      <c r="C117" s="17" t="s">
        <v>25</v>
      </c>
      <c r="D117" s="53">
        <v>0</v>
      </c>
      <c r="E117" s="53">
        <v>0</v>
      </c>
      <c r="F117" s="53" t="s">
        <v>26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20" t="s">
        <v>26</v>
      </c>
      <c r="S117" s="85">
        <f t="shared" si="39"/>
        <v>0</v>
      </c>
      <c r="T117" s="87">
        <f t="shared" si="40"/>
        <v>0</v>
      </c>
      <c r="U117" s="51" t="str">
        <f t="shared" si="41"/>
        <v>-</v>
      </c>
      <c r="V117" s="47" t="s">
        <v>26</v>
      </c>
      <c r="W117" s="16"/>
      <c r="Y117" s="14"/>
      <c r="AB117" s="15"/>
    </row>
    <row r="118" spans="1:28" ht="39" customHeight="1" x14ac:dyDescent="0.25">
      <c r="A118" s="48" t="s">
        <v>129</v>
      </c>
      <c r="B118" s="46" t="s">
        <v>130</v>
      </c>
      <c r="C118" s="17" t="s">
        <v>25</v>
      </c>
      <c r="D118" s="53">
        <f>SUM(D119:D122)</f>
        <v>0</v>
      </c>
      <c r="E118" s="53">
        <f>SUM(E119:E122)</f>
        <v>426.07142479000004</v>
      </c>
      <c r="F118" s="53">
        <f t="shared" ref="F118:Q118" si="50">SUM(F119:F122)</f>
        <v>0</v>
      </c>
      <c r="G118" s="53">
        <f t="shared" si="50"/>
        <v>-274.89634852</v>
      </c>
      <c r="H118" s="53">
        <f t="shared" si="50"/>
        <v>0</v>
      </c>
      <c r="I118" s="53">
        <f t="shared" si="50"/>
        <v>123.50439041</v>
      </c>
      <c r="J118" s="53">
        <f t="shared" si="50"/>
        <v>0</v>
      </c>
      <c r="K118" s="53">
        <f t="shared" si="50"/>
        <v>123.50439041</v>
      </c>
      <c r="L118" s="53">
        <f t="shared" si="50"/>
        <v>0</v>
      </c>
      <c r="M118" s="53">
        <f t="shared" si="50"/>
        <v>0</v>
      </c>
      <c r="N118" s="53">
        <f t="shared" si="50"/>
        <v>0</v>
      </c>
      <c r="O118" s="53">
        <f t="shared" si="50"/>
        <v>0</v>
      </c>
      <c r="P118" s="53">
        <f t="shared" si="50"/>
        <v>0</v>
      </c>
      <c r="Q118" s="53">
        <f t="shared" si="50"/>
        <v>0</v>
      </c>
      <c r="R118" s="20" t="s">
        <v>26</v>
      </c>
      <c r="S118" s="85">
        <f t="shared" si="39"/>
        <v>-398.40073892999999</v>
      </c>
      <c r="T118" s="87">
        <f t="shared" si="40"/>
        <v>123.50439041</v>
      </c>
      <c r="U118" s="51" t="str">
        <f t="shared" si="41"/>
        <v>-</v>
      </c>
      <c r="V118" s="47" t="s">
        <v>26</v>
      </c>
      <c r="W118" s="16"/>
      <c r="Y118" s="14"/>
      <c r="AB118" s="15"/>
    </row>
    <row r="119" spans="1:28" ht="157.5" x14ac:dyDescent="0.25">
      <c r="A119" s="47" t="s">
        <v>129</v>
      </c>
      <c r="B119" s="46" t="s">
        <v>339</v>
      </c>
      <c r="C119" s="47" t="s">
        <v>340</v>
      </c>
      <c r="D119" s="53" t="s">
        <v>26</v>
      </c>
      <c r="E119" s="53">
        <v>32.339341189999999</v>
      </c>
      <c r="F119" s="53" t="s">
        <v>26</v>
      </c>
      <c r="G119" s="53">
        <v>-0.88100134999999824</v>
      </c>
      <c r="H119" s="85">
        <f t="shared" ref="H119:H122" si="51">IF(J119="нд","нд",(J119+L119+N119+P119))</f>
        <v>0</v>
      </c>
      <c r="I119" s="53">
        <f t="shared" ref="I119:I122" si="52">K119+M119+O119+Q119</f>
        <v>108.09514595</v>
      </c>
      <c r="J119" s="53">
        <v>0</v>
      </c>
      <c r="K119" s="53">
        <v>108.09514595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20" t="s">
        <v>26</v>
      </c>
      <c r="S119" s="85">
        <f t="shared" si="39"/>
        <v>-108.97614730000001</v>
      </c>
      <c r="T119" s="87">
        <f t="shared" si="40"/>
        <v>108.09514595</v>
      </c>
      <c r="U119" s="51" t="str">
        <f t="shared" si="41"/>
        <v>-</v>
      </c>
      <c r="V119" s="17" t="s">
        <v>283</v>
      </c>
      <c r="W119" s="16"/>
      <c r="Y119" s="18"/>
      <c r="Z119" s="22"/>
      <c r="AB119" s="15"/>
    </row>
    <row r="120" spans="1:28" ht="141.75" x14ac:dyDescent="0.25">
      <c r="A120" s="47" t="s">
        <v>129</v>
      </c>
      <c r="B120" s="46" t="s">
        <v>341</v>
      </c>
      <c r="C120" s="47" t="s">
        <v>342</v>
      </c>
      <c r="D120" s="53" t="s">
        <v>26</v>
      </c>
      <c r="E120" s="53">
        <v>393.73208360000001</v>
      </c>
      <c r="F120" s="53" t="s">
        <v>26</v>
      </c>
      <c r="G120" s="53">
        <v>-276.9196493</v>
      </c>
      <c r="H120" s="85">
        <f t="shared" si="51"/>
        <v>0</v>
      </c>
      <c r="I120" s="53">
        <f t="shared" si="52"/>
        <v>0</v>
      </c>
      <c r="J120" s="53">
        <v>0</v>
      </c>
      <c r="K120" s="53">
        <v>0</v>
      </c>
      <c r="L120" s="53">
        <v>0</v>
      </c>
      <c r="M120" s="53">
        <v>0</v>
      </c>
      <c r="N120" s="53">
        <v>0</v>
      </c>
      <c r="O120" s="53">
        <v>0</v>
      </c>
      <c r="P120" s="53">
        <v>0</v>
      </c>
      <c r="Q120" s="53">
        <v>0</v>
      </c>
      <c r="R120" s="20" t="s">
        <v>26</v>
      </c>
      <c r="S120" s="85">
        <f t="shared" si="39"/>
        <v>-276.9196493</v>
      </c>
      <c r="T120" s="87">
        <f t="shared" si="40"/>
        <v>0</v>
      </c>
      <c r="U120" s="51" t="str">
        <f t="shared" si="41"/>
        <v>-</v>
      </c>
      <c r="V120" s="17" t="s">
        <v>284</v>
      </c>
      <c r="W120" s="16"/>
      <c r="Y120" s="18"/>
      <c r="Z120" s="22"/>
      <c r="AB120" s="15"/>
    </row>
    <row r="121" spans="1:28" ht="78.75" x14ac:dyDescent="0.25">
      <c r="A121" s="47" t="s">
        <v>74</v>
      </c>
      <c r="B121" s="46" t="s">
        <v>343</v>
      </c>
      <c r="C121" s="47" t="s">
        <v>344</v>
      </c>
      <c r="D121" s="53" t="s">
        <v>26</v>
      </c>
      <c r="E121" s="53">
        <v>0</v>
      </c>
      <c r="F121" s="53" t="s">
        <v>26</v>
      </c>
      <c r="G121" s="53">
        <v>2.54517075</v>
      </c>
      <c r="H121" s="85">
        <f>IF(J121="нд","нд",(J121+L121+N121+P121))</f>
        <v>0</v>
      </c>
      <c r="I121" s="53">
        <f>K121+M121+O121+Q121</f>
        <v>15.050113080000001</v>
      </c>
      <c r="J121" s="53">
        <v>0</v>
      </c>
      <c r="K121" s="53">
        <v>15.050113080000001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3">
        <v>0</v>
      </c>
      <c r="R121" s="20" t="s">
        <v>26</v>
      </c>
      <c r="S121" s="85">
        <f>IF(H121="нд","нд",G121-I121)</f>
        <v>-12.50494233</v>
      </c>
      <c r="T121" s="87">
        <f>IF(H121="нд","нд",(K121)-(J121))</f>
        <v>15.050113080000001</v>
      </c>
      <c r="U121" s="51" t="str">
        <f>IF(H121="нд","нд",IF((J121)&gt;0,T121/(J121),"-"))</f>
        <v>-</v>
      </c>
      <c r="V121" s="17" t="s">
        <v>285</v>
      </c>
      <c r="W121" s="16"/>
      <c r="Y121" s="18"/>
      <c r="Z121" s="19"/>
      <c r="AB121" s="15"/>
    </row>
    <row r="122" spans="1:28" ht="47.25" x14ac:dyDescent="0.25">
      <c r="A122" s="47" t="s">
        <v>129</v>
      </c>
      <c r="B122" s="46" t="s">
        <v>345</v>
      </c>
      <c r="C122" s="47" t="s">
        <v>346</v>
      </c>
      <c r="D122" s="53" t="s">
        <v>26</v>
      </c>
      <c r="E122" s="53">
        <v>0</v>
      </c>
      <c r="F122" s="53" t="s">
        <v>26</v>
      </c>
      <c r="G122" s="53">
        <v>0.35913138</v>
      </c>
      <c r="H122" s="85" t="str">
        <f t="shared" si="51"/>
        <v>нд</v>
      </c>
      <c r="I122" s="53">
        <f t="shared" si="52"/>
        <v>0.35913138</v>
      </c>
      <c r="J122" s="53" t="s">
        <v>26</v>
      </c>
      <c r="K122" s="53">
        <v>0.35913138</v>
      </c>
      <c r="L122" s="53" t="s">
        <v>26</v>
      </c>
      <c r="M122" s="53">
        <v>0</v>
      </c>
      <c r="N122" s="53" t="s">
        <v>26</v>
      </c>
      <c r="O122" s="53">
        <v>0</v>
      </c>
      <c r="P122" s="53" t="s">
        <v>26</v>
      </c>
      <c r="Q122" s="53">
        <v>0</v>
      </c>
      <c r="R122" s="20" t="s">
        <v>26</v>
      </c>
      <c r="S122" s="85" t="str">
        <f t="shared" si="39"/>
        <v>нд</v>
      </c>
      <c r="T122" s="87" t="str">
        <f t="shared" si="40"/>
        <v>нд</v>
      </c>
      <c r="U122" s="51" t="str">
        <f t="shared" si="41"/>
        <v>нд</v>
      </c>
      <c r="V122" s="17" t="s">
        <v>286</v>
      </c>
      <c r="W122" s="16"/>
      <c r="Y122" s="18"/>
      <c r="Z122" s="22"/>
      <c r="AB122" s="15"/>
    </row>
    <row r="123" spans="1:28" ht="39" customHeight="1" x14ac:dyDescent="0.25">
      <c r="A123" s="48" t="s">
        <v>131</v>
      </c>
      <c r="B123" s="46" t="s">
        <v>132</v>
      </c>
      <c r="C123" s="17" t="s">
        <v>25</v>
      </c>
      <c r="D123" s="53">
        <v>0</v>
      </c>
      <c r="E123" s="53">
        <v>0</v>
      </c>
      <c r="F123" s="53" t="s">
        <v>26</v>
      </c>
      <c r="G123" s="53">
        <v>0</v>
      </c>
      <c r="H123" s="53">
        <v>0</v>
      </c>
      <c r="I123" s="53"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0</v>
      </c>
      <c r="R123" s="20" t="s">
        <v>26</v>
      </c>
      <c r="S123" s="85">
        <f t="shared" si="39"/>
        <v>0</v>
      </c>
      <c r="T123" s="87">
        <f t="shared" si="40"/>
        <v>0</v>
      </c>
      <c r="U123" s="51" t="str">
        <f t="shared" si="41"/>
        <v>-</v>
      </c>
      <c r="V123" s="47" t="s">
        <v>26</v>
      </c>
      <c r="W123" s="16"/>
      <c r="Y123" s="14"/>
      <c r="Z123" s="19"/>
      <c r="AB123" s="15"/>
    </row>
    <row r="124" spans="1:28" ht="39" customHeight="1" x14ac:dyDescent="0.25">
      <c r="A124" s="48" t="s">
        <v>133</v>
      </c>
      <c r="B124" s="46" t="s">
        <v>134</v>
      </c>
      <c r="C124" s="17" t="s">
        <v>25</v>
      </c>
      <c r="D124" s="53">
        <v>0</v>
      </c>
      <c r="E124" s="53">
        <v>0</v>
      </c>
      <c r="F124" s="53" t="s">
        <v>26</v>
      </c>
      <c r="G124" s="53">
        <v>0</v>
      </c>
      <c r="H124" s="53">
        <v>0</v>
      </c>
      <c r="I124" s="53">
        <v>0</v>
      </c>
      <c r="J124" s="53">
        <v>0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20" t="s">
        <v>26</v>
      </c>
      <c r="S124" s="85">
        <f t="shared" si="39"/>
        <v>0</v>
      </c>
      <c r="T124" s="87">
        <f t="shared" si="40"/>
        <v>0</v>
      </c>
      <c r="U124" s="51" t="str">
        <f t="shared" si="41"/>
        <v>-</v>
      </c>
      <c r="V124" s="47" t="s">
        <v>26</v>
      </c>
      <c r="W124" s="16"/>
      <c r="Y124" s="14"/>
      <c r="Z124" s="19"/>
      <c r="AB124" s="15"/>
    </row>
    <row r="125" spans="1:28" ht="39" customHeight="1" x14ac:dyDescent="0.25">
      <c r="A125" s="48" t="s">
        <v>135</v>
      </c>
      <c r="B125" s="46" t="s">
        <v>136</v>
      </c>
      <c r="C125" s="17" t="s">
        <v>25</v>
      </c>
      <c r="D125" s="53">
        <v>0</v>
      </c>
      <c r="E125" s="53">
        <v>0</v>
      </c>
      <c r="F125" s="53" t="s">
        <v>26</v>
      </c>
      <c r="G125" s="53">
        <v>0</v>
      </c>
      <c r="H125" s="53">
        <v>0</v>
      </c>
      <c r="I125" s="53"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20" t="s">
        <v>26</v>
      </c>
      <c r="S125" s="85">
        <f t="shared" si="39"/>
        <v>0</v>
      </c>
      <c r="T125" s="87">
        <f t="shared" si="40"/>
        <v>0</v>
      </c>
      <c r="U125" s="51" t="str">
        <f t="shared" si="41"/>
        <v>-</v>
      </c>
      <c r="V125" s="47" t="s">
        <v>26</v>
      </c>
      <c r="W125" s="16"/>
      <c r="Y125" s="14"/>
      <c r="Z125" s="19"/>
      <c r="AB125" s="15"/>
    </row>
    <row r="126" spans="1:28" ht="39" customHeight="1" x14ac:dyDescent="0.25">
      <c r="A126" s="48" t="s">
        <v>137</v>
      </c>
      <c r="B126" s="46" t="s">
        <v>138</v>
      </c>
      <c r="C126" s="17" t="s">
        <v>25</v>
      </c>
      <c r="D126" s="53">
        <v>0</v>
      </c>
      <c r="E126" s="53">
        <v>0</v>
      </c>
      <c r="F126" s="53" t="s">
        <v>26</v>
      </c>
      <c r="G126" s="53">
        <v>0</v>
      </c>
      <c r="H126" s="53">
        <v>0</v>
      </c>
      <c r="I126" s="53">
        <v>0</v>
      </c>
      <c r="J126" s="53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20" t="s">
        <v>26</v>
      </c>
      <c r="S126" s="85">
        <f t="shared" si="39"/>
        <v>0</v>
      </c>
      <c r="T126" s="87">
        <f t="shared" si="40"/>
        <v>0</v>
      </c>
      <c r="U126" s="51" t="str">
        <f t="shared" si="41"/>
        <v>-</v>
      </c>
      <c r="V126" s="47" t="s">
        <v>26</v>
      </c>
      <c r="W126" s="16"/>
      <c r="Y126" s="14"/>
      <c r="Z126" s="19"/>
      <c r="AB126" s="15"/>
    </row>
    <row r="127" spans="1:28" ht="39" customHeight="1" x14ac:dyDescent="0.25">
      <c r="A127" s="48" t="s">
        <v>139</v>
      </c>
      <c r="B127" s="46" t="s">
        <v>138</v>
      </c>
      <c r="C127" s="17" t="s">
        <v>25</v>
      </c>
      <c r="D127" s="53">
        <v>0</v>
      </c>
      <c r="E127" s="53">
        <v>0</v>
      </c>
      <c r="F127" s="53" t="s">
        <v>26</v>
      </c>
      <c r="G127" s="53">
        <v>0</v>
      </c>
      <c r="H127" s="53">
        <v>0</v>
      </c>
      <c r="I127" s="53">
        <v>0</v>
      </c>
      <c r="J127" s="53">
        <v>0</v>
      </c>
      <c r="K127" s="53">
        <v>0</v>
      </c>
      <c r="L127" s="53">
        <v>0</v>
      </c>
      <c r="M127" s="53">
        <v>0</v>
      </c>
      <c r="N127" s="53">
        <v>0</v>
      </c>
      <c r="O127" s="53">
        <v>0</v>
      </c>
      <c r="P127" s="53">
        <v>0</v>
      </c>
      <c r="Q127" s="53">
        <v>0</v>
      </c>
      <c r="R127" s="20" t="s">
        <v>26</v>
      </c>
      <c r="S127" s="85">
        <f t="shared" si="39"/>
        <v>0</v>
      </c>
      <c r="T127" s="87">
        <f t="shared" si="40"/>
        <v>0</v>
      </c>
      <c r="U127" s="51" t="str">
        <f t="shared" si="41"/>
        <v>-</v>
      </c>
      <c r="V127" s="47" t="s">
        <v>26</v>
      </c>
      <c r="W127" s="16"/>
      <c r="Y127" s="14"/>
      <c r="Z127" s="19"/>
      <c r="AB127" s="15"/>
    </row>
    <row r="128" spans="1:28" ht="39" customHeight="1" x14ac:dyDescent="0.25">
      <c r="A128" s="48" t="s">
        <v>140</v>
      </c>
      <c r="B128" s="46" t="s">
        <v>141</v>
      </c>
      <c r="C128" s="17" t="s">
        <v>25</v>
      </c>
      <c r="D128" s="53">
        <v>0</v>
      </c>
      <c r="E128" s="53">
        <v>0</v>
      </c>
      <c r="F128" s="53" t="s">
        <v>26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  <c r="N128" s="53">
        <v>0</v>
      </c>
      <c r="O128" s="53">
        <v>0</v>
      </c>
      <c r="P128" s="53">
        <v>0</v>
      </c>
      <c r="Q128" s="53">
        <v>0</v>
      </c>
      <c r="R128" s="20" t="s">
        <v>26</v>
      </c>
      <c r="S128" s="85">
        <f t="shared" si="39"/>
        <v>0</v>
      </c>
      <c r="T128" s="87">
        <f t="shared" si="40"/>
        <v>0</v>
      </c>
      <c r="U128" s="51" t="str">
        <f t="shared" si="41"/>
        <v>-</v>
      </c>
      <c r="V128" s="47" t="s">
        <v>26</v>
      </c>
      <c r="W128" s="16"/>
      <c r="Y128" s="14"/>
      <c r="Z128" s="19"/>
      <c r="AB128" s="15"/>
    </row>
    <row r="129" spans="1:28" ht="39" customHeight="1" x14ac:dyDescent="0.25">
      <c r="A129" s="48" t="s">
        <v>142</v>
      </c>
      <c r="B129" s="46" t="s">
        <v>143</v>
      </c>
      <c r="C129" s="17" t="s">
        <v>25</v>
      </c>
      <c r="D129" s="53">
        <v>0</v>
      </c>
      <c r="E129" s="53">
        <v>0</v>
      </c>
      <c r="F129" s="53" t="s">
        <v>26</v>
      </c>
      <c r="G129" s="53">
        <v>0</v>
      </c>
      <c r="H129" s="53">
        <v>0</v>
      </c>
      <c r="I129" s="53">
        <v>0</v>
      </c>
      <c r="J129" s="53">
        <v>0</v>
      </c>
      <c r="K129" s="53">
        <v>0</v>
      </c>
      <c r="L129" s="53">
        <v>0</v>
      </c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20" t="s">
        <v>26</v>
      </c>
      <c r="S129" s="85">
        <f t="shared" si="39"/>
        <v>0</v>
      </c>
      <c r="T129" s="87">
        <f t="shared" si="40"/>
        <v>0</v>
      </c>
      <c r="U129" s="51" t="str">
        <f t="shared" si="41"/>
        <v>-</v>
      </c>
      <c r="V129" s="47" t="s">
        <v>26</v>
      </c>
      <c r="W129" s="16"/>
      <c r="Y129" s="14"/>
      <c r="Z129" s="19"/>
      <c r="AB129" s="15"/>
    </row>
    <row r="130" spans="1:28" ht="39" customHeight="1" x14ac:dyDescent="0.25">
      <c r="A130" s="48" t="s">
        <v>144</v>
      </c>
      <c r="B130" s="46" t="s">
        <v>138</v>
      </c>
      <c r="C130" s="17" t="s">
        <v>25</v>
      </c>
      <c r="D130" s="53">
        <v>0</v>
      </c>
      <c r="E130" s="53">
        <v>0</v>
      </c>
      <c r="F130" s="53" t="s">
        <v>26</v>
      </c>
      <c r="G130" s="53">
        <v>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20" t="s">
        <v>26</v>
      </c>
      <c r="S130" s="85">
        <f t="shared" si="39"/>
        <v>0</v>
      </c>
      <c r="T130" s="87">
        <f t="shared" si="40"/>
        <v>0</v>
      </c>
      <c r="U130" s="51" t="str">
        <f t="shared" si="41"/>
        <v>-</v>
      </c>
      <c r="V130" s="47" t="s">
        <v>26</v>
      </c>
      <c r="W130" s="16"/>
      <c r="Y130" s="14"/>
      <c r="Z130" s="19"/>
      <c r="AB130" s="15"/>
    </row>
    <row r="131" spans="1:28" ht="39" customHeight="1" x14ac:dyDescent="0.25">
      <c r="A131" s="48" t="s">
        <v>145</v>
      </c>
      <c r="B131" s="46" t="s">
        <v>146</v>
      </c>
      <c r="C131" s="17" t="s">
        <v>25</v>
      </c>
      <c r="D131" s="53">
        <v>0</v>
      </c>
      <c r="E131" s="53">
        <v>0</v>
      </c>
      <c r="F131" s="53" t="s">
        <v>26</v>
      </c>
      <c r="G131" s="53">
        <v>0</v>
      </c>
      <c r="H131" s="53">
        <v>0</v>
      </c>
      <c r="I131" s="53"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20" t="s">
        <v>26</v>
      </c>
      <c r="S131" s="85">
        <f t="shared" si="39"/>
        <v>0</v>
      </c>
      <c r="T131" s="87">
        <f t="shared" si="40"/>
        <v>0</v>
      </c>
      <c r="U131" s="51" t="str">
        <f t="shared" si="41"/>
        <v>-</v>
      </c>
      <c r="V131" s="47" t="s">
        <v>26</v>
      </c>
      <c r="W131" s="16"/>
      <c r="Y131" s="14"/>
      <c r="Z131" s="19"/>
      <c r="AB131" s="15"/>
    </row>
    <row r="132" spans="1:28" ht="39" customHeight="1" x14ac:dyDescent="0.25">
      <c r="A132" s="48" t="s">
        <v>147</v>
      </c>
      <c r="B132" s="46" t="s">
        <v>148</v>
      </c>
      <c r="C132" s="17" t="s">
        <v>25</v>
      </c>
      <c r="D132" s="53">
        <v>0</v>
      </c>
      <c r="E132" s="53">
        <v>0</v>
      </c>
      <c r="F132" s="53" t="s">
        <v>26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20" t="s">
        <v>26</v>
      </c>
      <c r="S132" s="85">
        <f t="shared" si="39"/>
        <v>0</v>
      </c>
      <c r="T132" s="87">
        <f t="shared" si="40"/>
        <v>0</v>
      </c>
      <c r="U132" s="51" t="str">
        <f t="shared" si="41"/>
        <v>-</v>
      </c>
      <c r="V132" s="47" t="s">
        <v>26</v>
      </c>
      <c r="W132" s="16"/>
      <c r="Y132" s="14"/>
      <c r="Z132" s="19"/>
      <c r="AB132" s="15"/>
    </row>
    <row r="133" spans="1:28" ht="39" customHeight="1" x14ac:dyDescent="0.25">
      <c r="A133" s="48" t="s">
        <v>149</v>
      </c>
      <c r="B133" s="46" t="s">
        <v>150</v>
      </c>
      <c r="C133" s="17" t="s">
        <v>25</v>
      </c>
      <c r="D133" s="53">
        <v>0</v>
      </c>
      <c r="E133" s="53">
        <v>0</v>
      </c>
      <c r="F133" s="53" t="s">
        <v>26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0</v>
      </c>
      <c r="R133" s="20" t="s">
        <v>26</v>
      </c>
      <c r="S133" s="85">
        <f t="shared" si="39"/>
        <v>0</v>
      </c>
      <c r="T133" s="87">
        <f t="shared" si="40"/>
        <v>0</v>
      </c>
      <c r="U133" s="51" t="str">
        <f t="shared" si="41"/>
        <v>-</v>
      </c>
      <c r="V133" s="47" t="s">
        <v>26</v>
      </c>
      <c r="W133" s="16"/>
      <c r="Y133" s="14"/>
      <c r="Z133" s="19"/>
      <c r="AB133" s="15"/>
    </row>
    <row r="134" spans="1:28" ht="39" customHeight="1" x14ac:dyDescent="0.25">
      <c r="A134" s="48" t="s">
        <v>151</v>
      </c>
      <c r="B134" s="46" t="s">
        <v>152</v>
      </c>
      <c r="C134" s="17" t="s">
        <v>25</v>
      </c>
      <c r="D134" s="53">
        <v>0</v>
      </c>
      <c r="E134" s="53">
        <v>0</v>
      </c>
      <c r="F134" s="53" t="s">
        <v>26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20" t="s">
        <v>26</v>
      </c>
      <c r="S134" s="85">
        <f t="shared" si="39"/>
        <v>0</v>
      </c>
      <c r="T134" s="87">
        <f t="shared" si="40"/>
        <v>0</v>
      </c>
      <c r="U134" s="51" t="str">
        <f t="shared" si="41"/>
        <v>-</v>
      </c>
      <c r="V134" s="47" t="s">
        <v>26</v>
      </c>
      <c r="W134" s="16"/>
      <c r="Y134" s="14"/>
      <c r="Z134" s="19"/>
      <c r="AB134" s="15"/>
    </row>
    <row r="135" spans="1:28" ht="39" customHeight="1" x14ac:dyDescent="0.25">
      <c r="A135" s="48" t="s">
        <v>153</v>
      </c>
      <c r="B135" s="46" t="s">
        <v>154</v>
      </c>
      <c r="C135" s="17" t="s">
        <v>25</v>
      </c>
      <c r="D135" s="53">
        <v>0</v>
      </c>
      <c r="E135" s="53">
        <v>0</v>
      </c>
      <c r="F135" s="53" t="s">
        <v>26</v>
      </c>
      <c r="G135" s="53">
        <v>0</v>
      </c>
      <c r="H135" s="53">
        <v>0</v>
      </c>
      <c r="I135" s="53">
        <v>0</v>
      </c>
      <c r="J135" s="53">
        <v>0</v>
      </c>
      <c r="K135" s="53">
        <v>0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0</v>
      </c>
      <c r="R135" s="20" t="s">
        <v>26</v>
      </c>
      <c r="S135" s="85">
        <f t="shared" si="39"/>
        <v>0</v>
      </c>
      <c r="T135" s="87">
        <f t="shared" si="40"/>
        <v>0</v>
      </c>
      <c r="U135" s="51" t="str">
        <f t="shared" si="41"/>
        <v>-</v>
      </c>
      <c r="V135" s="47" t="s">
        <v>26</v>
      </c>
      <c r="W135" s="16"/>
      <c r="Y135" s="14"/>
      <c r="Z135" s="19"/>
      <c r="AB135" s="15"/>
    </row>
    <row r="136" spans="1:28" ht="39" customHeight="1" x14ac:dyDescent="0.25">
      <c r="A136" s="48" t="s">
        <v>155</v>
      </c>
      <c r="B136" s="46" t="s">
        <v>156</v>
      </c>
      <c r="C136" s="17" t="s">
        <v>25</v>
      </c>
      <c r="D136" s="53">
        <v>0</v>
      </c>
      <c r="E136" s="53">
        <v>0</v>
      </c>
      <c r="F136" s="53" t="s">
        <v>26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20" t="s">
        <v>26</v>
      </c>
      <c r="S136" s="85">
        <f t="shared" si="39"/>
        <v>0</v>
      </c>
      <c r="T136" s="87">
        <f t="shared" si="40"/>
        <v>0</v>
      </c>
      <c r="U136" s="51" t="str">
        <f t="shared" si="41"/>
        <v>-</v>
      </c>
      <c r="V136" s="47" t="s">
        <v>26</v>
      </c>
      <c r="W136" s="16"/>
      <c r="Y136" s="14"/>
      <c r="Z136" s="19"/>
      <c r="AB136" s="15"/>
    </row>
    <row r="137" spans="1:28" ht="39" customHeight="1" x14ac:dyDescent="0.25">
      <c r="A137" s="48" t="s">
        <v>157</v>
      </c>
      <c r="B137" s="46" t="s">
        <v>158</v>
      </c>
      <c r="C137" s="17" t="s">
        <v>25</v>
      </c>
      <c r="D137" s="53">
        <v>0</v>
      </c>
      <c r="E137" s="53">
        <v>0</v>
      </c>
      <c r="F137" s="53" t="s">
        <v>26</v>
      </c>
      <c r="G137" s="53">
        <v>0</v>
      </c>
      <c r="H137" s="53">
        <v>0</v>
      </c>
      <c r="I137" s="53"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20" t="s">
        <v>26</v>
      </c>
      <c r="S137" s="85">
        <f t="shared" si="39"/>
        <v>0</v>
      </c>
      <c r="T137" s="87">
        <f t="shared" si="40"/>
        <v>0</v>
      </c>
      <c r="U137" s="51" t="str">
        <f t="shared" si="41"/>
        <v>-</v>
      </c>
      <c r="V137" s="47" t="s">
        <v>26</v>
      </c>
      <c r="W137" s="16"/>
      <c r="Y137" s="14"/>
      <c r="Z137" s="19"/>
      <c r="AB137" s="15"/>
    </row>
    <row r="138" spans="1:28" ht="39" customHeight="1" x14ac:dyDescent="0.25">
      <c r="A138" s="48" t="s">
        <v>159</v>
      </c>
      <c r="B138" s="46" t="s">
        <v>160</v>
      </c>
      <c r="C138" s="17" t="s">
        <v>25</v>
      </c>
      <c r="D138" s="53">
        <v>0</v>
      </c>
      <c r="E138" s="53">
        <v>0</v>
      </c>
      <c r="F138" s="53" t="s">
        <v>26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20" t="s">
        <v>26</v>
      </c>
      <c r="S138" s="85">
        <f t="shared" si="39"/>
        <v>0</v>
      </c>
      <c r="T138" s="87">
        <f t="shared" si="40"/>
        <v>0</v>
      </c>
      <c r="U138" s="51" t="str">
        <f t="shared" si="41"/>
        <v>-</v>
      </c>
      <c r="V138" s="47" t="s">
        <v>26</v>
      </c>
      <c r="W138" s="16"/>
      <c r="Y138" s="14"/>
      <c r="Z138" s="19"/>
      <c r="AB138" s="15"/>
    </row>
    <row r="139" spans="1:28" ht="39" customHeight="1" x14ac:dyDescent="0.25">
      <c r="A139" s="48" t="s">
        <v>161</v>
      </c>
      <c r="B139" s="46" t="s">
        <v>162</v>
      </c>
      <c r="C139" s="17" t="s">
        <v>25</v>
      </c>
      <c r="D139" s="53">
        <v>0</v>
      </c>
      <c r="E139" s="53">
        <v>0</v>
      </c>
      <c r="F139" s="53" t="s">
        <v>26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0</v>
      </c>
      <c r="R139" s="20" t="s">
        <v>26</v>
      </c>
      <c r="S139" s="85">
        <f t="shared" si="39"/>
        <v>0</v>
      </c>
      <c r="T139" s="87">
        <f t="shared" si="40"/>
        <v>0</v>
      </c>
      <c r="U139" s="51" t="str">
        <f t="shared" si="41"/>
        <v>-</v>
      </c>
      <c r="V139" s="47" t="s">
        <v>26</v>
      </c>
      <c r="W139" s="16"/>
      <c r="Y139" s="14"/>
      <c r="Z139" s="19"/>
      <c r="AB139" s="15"/>
    </row>
    <row r="140" spans="1:28" ht="39" customHeight="1" x14ac:dyDescent="0.25">
      <c r="A140" s="48" t="s">
        <v>163</v>
      </c>
      <c r="B140" s="46" t="s">
        <v>164</v>
      </c>
      <c r="C140" s="17" t="s">
        <v>25</v>
      </c>
      <c r="D140" s="53">
        <v>0</v>
      </c>
      <c r="E140" s="53">
        <v>0</v>
      </c>
      <c r="F140" s="53" t="s">
        <v>26</v>
      </c>
      <c r="G140" s="53">
        <v>0</v>
      </c>
      <c r="H140" s="53">
        <v>0</v>
      </c>
      <c r="I140" s="53">
        <v>0</v>
      </c>
      <c r="J140" s="53">
        <v>0</v>
      </c>
      <c r="K140" s="53">
        <v>0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0</v>
      </c>
      <c r="R140" s="20" t="s">
        <v>26</v>
      </c>
      <c r="S140" s="85">
        <f t="shared" si="39"/>
        <v>0</v>
      </c>
      <c r="T140" s="87">
        <f t="shared" si="40"/>
        <v>0</v>
      </c>
      <c r="U140" s="51" t="str">
        <f t="shared" si="41"/>
        <v>-</v>
      </c>
      <c r="V140" s="47" t="s">
        <v>26</v>
      </c>
      <c r="W140" s="16"/>
      <c r="Y140" s="14"/>
      <c r="Z140" s="19"/>
      <c r="AB140" s="15"/>
    </row>
    <row r="141" spans="1:28" ht="39" customHeight="1" x14ac:dyDescent="0.25">
      <c r="A141" s="48" t="s">
        <v>165</v>
      </c>
      <c r="B141" s="46" t="s">
        <v>166</v>
      </c>
      <c r="C141" s="17" t="s">
        <v>25</v>
      </c>
      <c r="D141" s="53">
        <v>0</v>
      </c>
      <c r="E141" s="53">
        <v>0</v>
      </c>
      <c r="F141" s="53" t="s">
        <v>26</v>
      </c>
      <c r="G141" s="53">
        <v>0</v>
      </c>
      <c r="H141" s="53">
        <v>0</v>
      </c>
      <c r="I141" s="53">
        <v>0</v>
      </c>
      <c r="J141" s="53">
        <v>0</v>
      </c>
      <c r="K141" s="53">
        <v>0</v>
      </c>
      <c r="L141" s="53">
        <v>0</v>
      </c>
      <c r="M141" s="53">
        <v>0</v>
      </c>
      <c r="N141" s="53">
        <v>0</v>
      </c>
      <c r="O141" s="53">
        <v>0</v>
      </c>
      <c r="P141" s="53">
        <v>0</v>
      </c>
      <c r="Q141" s="53">
        <v>0</v>
      </c>
      <c r="R141" s="20" t="s">
        <v>26</v>
      </c>
      <c r="S141" s="85">
        <f t="shared" si="39"/>
        <v>0</v>
      </c>
      <c r="T141" s="87">
        <f t="shared" si="40"/>
        <v>0</v>
      </c>
      <c r="U141" s="51" t="str">
        <f t="shared" si="41"/>
        <v>-</v>
      </c>
      <c r="V141" s="47" t="s">
        <v>26</v>
      </c>
      <c r="W141" s="16"/>
      <c r="Y141" s="14"/>
      <c r="Z141" s="19"/>
      <c r="AB141" s="15"/>
    </row>
    <row r="142" spans="1:28" ht="39" customHeight="1" x14ac:dyDescent="0.25">
      <c r="A142" s="48" t="s">
        <v>167</v>
      </c>
      <c r="B142" s="46" t="s">
        <v>116</v>
      </c>
      <c r="C142" s="17" t="s">
        <v>25</v>
      </c>
      <c r="D142" s="53">
        <v>0</v>
      </c>
      <c r="E142" s="53">
        <v>0</v>
      </c>
      <c r="F142" s="53" t="s">
        <v>26</v>
      </c>
      <c r="G142" s="53">
        <v>0</v>
      </c>
      <c r="H142" s="53">
        <v>0</v>
      </c>
      <c r="I142" s="53">
        <v>0</v>
      </c>
      <c r="J142" s="53">
        <v>0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20" t="s">
        <v>26</v>
      </c>
      <c r="S142" s="85">
        <f t="shared" si="39"/>
        <v>0</v>
      </c>
      <c r="T142" s="87">
        <f t="shared" si="40"/>
        <v>0</v>
      </c>
      <c r="U142" s="51" t="str">
        <f t="shared" si="41"/>
        <v>-</v>
      </c>
      <c r="V142" s="47" t="s">
        <v>26</v>
      </c>
      <c r="W142" s="16"/>
      <c r="Y142" s="14"/>
      <c r="Z142" s="19"/>
      <c r="AB142" s="15"/>
    </row>
    <row r="143" spans="1:28" ht="39" customHeight="1" x14ac:dyDescent="0.25">
      <c r="A143" s="48" t="s">
        <v>168</v>
      </c>
      <c r="B143" s="46" t="s">
        <v>169</v>
      </c>
      <c r="C143" s="17" t="s">
        <v>25</v>
      </c>
      <c r="D143" s="53">
        <v>0</v>
      </c>
      <c r="E143" s="53">
        <v>0</v>
      </c>
      <c r="F143" s="53" t="s">
        <v>26</v>
      </c>
      <c r="G143" s="53">
        <v>0</v>
      </c>
      <c r="H143" s="53">
        <v>0</v>
      </c>
      <c r="I143" s="53">
        <v>0</v>
      </c>
      <c r="J143" s="53">
        <v>0</v>
      </c>
      <c r="K143" s="53">
        <v>0</v>
      </c>
      <c r="L143" s="53">
        <v>0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20" t="s">
        <v>26</v>
      </c>
      <c r="S143" s="85">
        <f t="shared" si="39"/>
        <v>0</v>
      </c>
      <c r="T143" s="87">
        <f t="shared" si="40"/>
        <v>0</v>
      </c>
      <c r="U143" s="51" t="str">
        <f t="shared" si="41"/>
        <v>-</v>
      </c>
      <c r="V143" s="47" t="s">
        <v>26</v>
      </c>
      <c r="W143" s="16"/>
      <c r="Y143" s="14"/>
      <c r="Z143" s="19"/>
      <c r="AB143" s="15"/>
    </row>
    <row r="144" spans="1:28" ht="39" customHeight="1" x14ac:dyDescent="0.25">
      <c r="A144" s="48" t="s">
        <v>170</v>
      </c>
      <c r="B144" s="46" t="s">
        <v>171</v>
      </c>
      <c r="C144" s="17" t="s">
        <v>25</v>
      </c>
      <c r="D144" s="53">
        <v>0</v>
      </c>
      <c r="E144" s="53">
        <v>0</v>
      </c>
      <c r="F144" s="53" t="s">
        <v>26</v>
      </c>
      <c r="G144" s="53">
        <v>0</v>
      </c>
      <c r="H144" s="53">
        <v>0</v>
      </c>
      <c r="I144" s="53">
        <v>0</v>
      </c>
      <c r="J144" s="53">
        <v>0</v>
      </c>
      <c r="K144" s="53">
        <v>0</v>
      </c>
      <c r="L144" s="53">
        <v>0</v>
      </c>
      <c r="M144" s="53">
        <v>0</v>
      </c>
      <c r="N144" s="53">
        <v>0</v>
      </c>
      <c r="O144" s="53">
        <v>0</v>
      </c>
      <c r="P144" s="53">
        <v>0</v>
      </c>
      <c r="Q144" s="53">
        <v>0</v>
      </c>
      <c r="R144" s="20" t="s">
        <v>26</v>
      </c>
      <c r="S144" s="85">
        <f t="shared" si="39"/>
        <v>0</v>
      </c>
      <c r="T144" s="87">
        <f t="shared" si="40"/>
        <v>0</v>
      </c>
      <c r="U144" s="51" t="str">
        <f t="shared" si="41"/>
        <v>-</v>
      </c>
      <c r="V144" s="47" t="s">
        <v>26</v>
      </c>
      <c r="W144" s="16"/>
      <c r="Y144" s="14"/>
      <c r="Z144" s="19"/>
      <c r="AB144" s="15"/>
    </row>
    <row r="145" spans="1:28" ht="39" customHeight="1" x14ac:dyDescent="0.25">
      <c r="A145" s="48" t="s">
        <v>172</v>
      </c>
      <c r="B145" s="46" t="s">
        <v>173</v>
      </c>
      <c r="C145" s="17" t="s">
        <v>25</v>
      </c>
      <c r="D145" s="53">
        <v>0</v>
      </c>
      <c r="E145" s="53">
        <v>0</v>
      </c>
      <c r="F145" s="53" t="s">
        <v>26</v>
      </c>
      <c r="G145" s="53">
        <v>0</v>
      </c>
      <c r="H145" s="53">
        <v>0</v>
      </c>
      <c r="I145" s="53">
        <v>0</v>
      </c>
      <c r="J145" s="53">
        <v>0</v>
      </c>
      <c r="K145" s="53">
        <v>0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0</v>
      </c>
      <c r="R145" s="20" t="s">
        <v>26</v>
      </c>
      <c r="S145" s="85">
        <f t="shared" si="39"/>
        <v>0</v>
      </c>
      <c r="T145" s="87">
        <f t="shared" si="40"/>
        <v>0</v>
      </c>
      <c r="U145" s="51" t="str">
        <f t="shared" si="41"/>
        <v>-</v>
      </c>
      <c r="V145" s="47" t="s">
        <v>26</v>
      </c>
      <c r="W145" s="16"/>
      <c r="Y145" s="14"/>
      <c r="Z145" s="19"/>
      <c r="AB145" s="15"/>
    </row>
    <row r="146" spans="1:28" ht="39" customHeight="1" x14ac:dyDescent="0.25">
      <c r="A146" s="48" t="s">
        <v>174</v>
      </c>
      <c r="B146" s="46" t="s">
        <v>175</v>
      </c>
      <c r="C146" s="17" t="s">
        <v>25</v>
      </c>
      <c r="D146" s="53">
        <v>0</v>
      </c>
      <c r="E146" s="53">
        <v>0</v>
      </c>
      <c r="F146" s="53" t="s">
        <v>26</v>
      </c>
      <c r="G146" s="53">
        <v>0</v>
      </c>
      <c r="H146" s="53">
        <v>0</v>
      </c>
      <c r="I146" s="53">
        <v>0</v>
      </c>
      <c r="J146" s="53">
        <v>0</v>
      </c>
      <c r="K146" s="53">
        <v>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0</v>
      </c>
      <c r="R146" s="20" t="s">
        <v>26</v>
      </c>
      <c r="S146" s="85">
        <f t="shared" si="39"/>
        <v>0</v>
      </c>
      <c r="T146" s="87">
        <f t="shared" si="40"/>
        <v>0</v>
      </c>
      <c r="U146" s="51" t="str">
        <f t="shared" si="41"/>
        <v>-</v>
      </c>
      <c r="V146" s="47" t="s">
        <v>26</v>
      </c>
      <c r="W146" s="16"/>
      <c r="Y146" s="14"/>
      <c r="Z146" s="19"/>
      <c r="AB146" s="15"/>
    </row>
    <row r="147" spans="1:28" ht="39" customHeight="1" x14ac:dyDescent="0.25">
      <c r="A147" s="48" t="s">
        <v>176</v>
      </c>
      <c r="B147" s="46" t="s">
        <v>118</v>
      </c>
      <c r="C147" s="17" t="s">
        <v>25</v>
      </c>
      <c r="D147" s="53">
        <v>0</v>
      </c>
      <c r="E147" s="53">
        <v>0</v>
      </c>
      <c r="F147" s="53" t="s">
        <v>26</v>
      </c>
      <c r="G147" s="53">
        <v>0</v>
      </c>
      <c r="H147" s="53">
        <v>0</v>
      </c>
      <c r="I147" s="53">
        <v>0</v>
      </c>
      <c r="J147" s="53">
        <v>0</v>
      </c>
      <c r="K147" s="53">
        <v>0</v>
      </c>
      <c r="L147" s="53">
        <v>0</v>
      </c>
      <c r="M147" s="53">
        <v>0</v>
      </c>
      <c r="N147" s="53">
        <v>0</v>
      </c>
      <c r="O147" s="53">
        <v>0</v>
      </c>
      <c r="P147" s="53">
        <v>0</v>
      </c>
      <c r="Q147" s="53">
        <v>0</v>
      </c>
      <c r="R147" s="20" t="s">
        <v>26</v>
      </c>
      <c r="S147" s="85">
        <f t="shared" si="39"/>
        <v>0</v>
      </c>
      <c r="T147" s="87">
        <f t="shared" si="40"/>
        <v>0</v>
      </c>
      <c r="U147" s="51" t="str">
        <f t="shared" si="41"/>
        <v>-</v>
      </c>
      <c r="V147" s="47" t="s">
        <v>26</v>
      </c>
      <c r="W147" s="16"/>
      <c r="Y147" s="14"/>
      <c r="Z147" s="19"/>
      <c r="AB147" s="15"/>
    </row>
    <row r="148" spans="1:28" ht="39" customHeight="1" x14ac:dyDescent="0.25">
      <c r="A148" s="48" t="s">
        <v>177</v>
      </c>
      <c r="B148" s="46" t="s">
        <v>178</v>
      </c>
      <c r="C148" s="17" t="s">
        <v>25</v>
      </c>
      <c r="D148" s="53">
        <v>0</v>
      </c>
      <c r="E148" s="53">
        <v>0</v>
      </c>
      <c r="F148" s="53" t="s">
        <v>26</v>
      </c>
      <c r="G148" s="53">
        <v>0</v>
      </c>
      <c r="H148" s="53">
        <v>0</v>
      </c>
      <c r="I148" s="53">
        <v>0</v>
      </c>
      <c r="J148" s="53">
        <v>0</v>
      </c>
      <c r="K148" s="53">
        <v>0</v>
      </c>
      <c r="L148" s="53">
        <v>0</v>
      </c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20" t="s">
        <v>26</v>
      </c>
      <c r="S148" s="85">
        <f t="shared" si="39"/>
        <v>0</v>
      </c>
      <c r="T148" s="87">
        <f t="shared" si="40"/>
        <v>0</v>
      </c>
      <c r="U148" s="51" t="str">
        <f t="shared" si="41"/>
        <v>-</v>
      </c>
      <c r="V148" s="47" t="s">
        <v>26</v>
      </c>
      <c r="W148" s="16"/>
      <c r="Y148" s="14"/>
      <c r="Z148" s="19"/>
      <c r="AB148" s="15"/>
    </row>
    <row r="149" spans="1:28" ht="39" customHeight="1" x14ac:dyDescent="0.25">
      <c r="A149" s="48" t="s">
        <v>179</v>
      </c>
      <c r="B149" s="46" t="s">
        <v>180</v>
      </c>
      <c r="C149" s="17" t="s">
        <v>25</v>
      </c>
      <c r="D149" s="53">
        <v>0</v>
      </c>
      <c r="E149" s="53">
        <v>0</v>
      </c>
      <c r="F149" s="53" t="s">
        <v>26</v>
      </c>
      <c r="G149" s="53">
        <v>0</v>
      </c>
      <c r="H149" s="53">
        <v>0</v>
      </c>
      <c r="I149" s="53">
        <v>0</v>
      </c>
      <c r="J149" s="53">
        <v>0</v>
      </c>
      <c r="K149" s="53">
        <v>0</v>
      </c>
      <c r="L149" s="53">
        <v>0</v>
      </c>
      <c r="M149" s="53">
        <v>0</v>
      </c>
      <c r="N149" s="53">
        <v>0</v>
      </c>
      <c r="O149" s="53">
        <v>0</v>
      </c>
      <c r="P149" s="53">
        <v>0</v>
      </c>
      <c r="Q149" s="53">
        <v>0</v>
      </c>
      <c r="R149" s="20" t="s">
        <v>26</v>
      </c>
      <c r="S149" s="85">
        <f t="shared" si="39"/>
        <v>0</v>
      </c>
      <c r="T149" s="87">
        <f t="shared" si="40"/>
        <v>0</v>
      </c>
      <c r="U149" s="51" t="str">
        <f t="shared" si="41"/>
        <v>-</v>
      </c>
      <c r="V149" s="47" t="s">
        <v>26</v>
      </c>
      <c r="W149" s="16"/>
      <c r="Y149" s="14"/>
      <c r="Z149" s="19"/>
      <c r="AB149" s="15"/>
    </row>
    <row r="150" spans="1:28" ht="39" customHeight="1" x14ac:dyDescent="0.25">
      <c r="A150" s="48" t="s">
        <v>181</v>
      </c>
      <c r="B150" s="46" t="s">
        <v>182</v>
      </c>
      <c r="C150" s="17" t="s">
        <v>25</v>
      </c>
      <c r="D150" s="53">
        <v>0</v>
      </c>
      <c r="E150" s="53">
        <v>0</v>
      </c>
      <c r="F150" s="53" t="s">
        <v>26</v>
      </c>
      <c r="G150" s="53">
        <v>0</v>
      </c>
      <c r="H150" s="53">
        <v>0</v>
      </c>
      <c r="I150" s="53">
        <v>0</v>
      </c>
      <c r="J150" s="53">
        <v>0</v>
      </c>
      <c r="K150" s="53">
        <v>0</v>
      </c>
      <c r="L150" s="53">
        <v>0</v>
      </c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20" t="s">
        <v>26</v>
      </c>
      <c r="S150" s="85">
        <f t="shared" si="39"/>
        <v>0</v>
      </c>
      <c r="T150" s="87">
        <f t="shared" si="40"/>
        <v>0</v>
      </c>
      <c r="U150" s="51" t="str">
        <f t="shared" si="41"/>
        <v>-</v>
      </c>
      <c r="V150" s="47" t="s">
        <v>26</v>
      </c>
      <c r="W150" s="16"/>
      <c r="Y150" s="14"/>
      <c r="Z150" s="19"/>
      <c r="AB150" s="15"/>
    </row>
    <row r="151" spans="1:28" ht="39" customHeight="1" x14ac:dyDescent="0.25">
      <c r="A151" s="48" t="s">
        <v>183</v>
      </c>
      <c r="B151" s="46" t="s">
        <v>184</v>
      </c>
      <c r="C151" s="17" t="s">
        <v>25</v>
      </c>
      <c r="D151" s="53">
        <v>0</v>
      </c>
      <c r="E151" s="53">
        <v>0</v>
      </c>
      <c r="F151" s="53" t="s">
        <v>26</v>
      </c>
      <c r="G151" s="53">
        <v>0</v>
      </c>
      <c r="H151" s="53">
        <v>0</v>
      </c>
      <c r="I151" s="53">
        <v>0</v>
      </c>
      <c r="J151" s="53">
        <v>0</v>
      </c>
      <c r="K151" s="53">
        <v>0</v>
      </c>
      <c r="L151" s="53">
        <v>0</v>
      </c>
      <c r="M151" s="53">
        <v>0</v>
      </c>
      <c r="N151" s="53">
        <v>0</v>
      </c>
      <c r="O151" s="53">
        <v>0</v>
      </c>
      <c r="P151" s="53">
        <v>0</v>
      </c>
      <c r="Q151" s="53">
        <v>0</v>
      </c>
      <c r="R151" s="20" t="s">
        <v>26</v>
      </c>
      <c r="S151" s="85">
        <f t="shared" si="39"/>
        <v>0</v>
      </c>
      <c r="T151" s="87">
        <f t="shared" si="40"/>
        <v>0</v>
      </c>
      <c r="U151" s="51" t="str">
        <f t="shared" si="41"/>
        <v>-</v>
      </c>
      <c r="V151" s="47" t="s">
        <v>26</v>
      </c>
      <c r="W151" s="16"/>
      <c r="Y151" s="14"/>
      <c r="Z151" s="19"/>
      <c r="AB151" s="15"/>
    </row>
    <row r="152" spans="1:28" ht="39" customHeight="1" x14ac:dyDescent="0.25">
      <c r="A152" s="48" t="s">
        <v>185</v>
      </c>
      <c r="B152" s="46" t="s">
        <v>180</v>
      </c>
      <c r="C152" s="17" t="s">
        <v>25</v>
      </c>
      <c r="D152" s="53">
        <v>0</v>
      </c>
      <c r="E152" s="53">
        <v>0</v>
      </c>
      <c r="F152" s="53" t="s">
        <v>26</v>
      </c>
      <c r="G152" s="53">
        <v>0</v>
      </c>
      <c r="H152" s="53">
        <v>0</v>
      </c>
      <c r="I152" s="53">
        <v>0</v>
      </c>
      <c r="J152" s="53">
        <v>0</v>
      </c>
      <c r="K152" s="53">
        <v>0</v>
      </c>
      <c r="L152" s="53">
        <v>0</v>
      </c>
      <c r="M152" s="53">
        <v>0</v>
      </c>
      <c r="N152" s="53">
        <v>0</v>
      </c>
      <c r="O152" s="53">
        <v>0</v>
      </c>
      <c r="P152" s="53">
        <v>0</v>
      </c>
      <c r="Q152" s="53">
        <v>0</v>
      </c>
      <c r="R152" s="20" t="s">
        <v>26</v>
      </c>
      <c r="S152" s="85">
        <f t="shared" si="39"/>
        <v>0</v>
      </c>
      <c r="T152" s="87">
        <f t="shared" si="40"/>
        <v>0</v>
      </c>
      <c r="U152" s="51" t="str">
        <f t="shared" si="41"/>
        <v>-</v>
      </c>
      <c r="V152" s="47" t="s">
        <v>26</v>
      </c>
      <c r="W152" s="16"/>
      <c r="Y152" s="14"/>
      <c r="Z152" s="19"/>
      <c r="AB152" s="15"/>
    </row>
    <row r="153" spans="1:28" ht="39" customHeight="1" x14ac:dyDescent="0.25">
      <c r="A153" s="48" t="s">
        <v>186</v>
      </c>
      <c r="B153" s="46" t="s">
        <v>182</v>
      </c>
      <c r="C153" s="17" t="s">
        <v>25</v>
      </c>
      <c r="D153" s="53">
        <v>0</v>
      </c>
      <c r="E153" s="53">
        <v>0</v>
      </c>
      <c r="F153" s="53" t="s">
        <v>26</v>
      </c>
      <c r="G153" s="53">
        <v>0</v>
      </c>
      <c r="H153" s="53">
        <v>0</v>
      </c>
      <c r="I153" s="53">
        <v>0</v>
      </c>
      <c r="J153" s="53">
        <v>0</v>
      </c>
      <c r="K153" s="53">
        <v>0</v>
      </c>
      <c r="L153" s="53">
        <v>0</v>
      </c>
      <c r="M153" s="53">
        <v>0</v>
      </c>
      <c r="N153" s="53">
        <v>0</v>
      </c>
      <c r="O153" s="53">
        <v>0</v>
      </c>
      <c r="P153" s="53">
        <v>0</v>
      </c>
      <c r="Q153" s="53">
        <v>0</v>
      </c>
      <c r="R153" s="20" t="s">
        <v>26</v>
      </c>
      <c r="S153" s="85">
        <f t="shared" si="39"/>
        <v>0</v>
      </c>
      <c r="T153" s="87">
        <f t="shared" si="40"/>
        <v>0</v>
      </c>
      <c r="U153" s="51" t="str">
        <f t="shared" si="41"/>
        <v>-</v>
      </c>
      <c r="V153" s="47" t="s">
        <v>26</v>
      </c>
      <c r="W153" s="16"/>
      <c r="Y153" s="14"/>
      <c r="Z153" s="19"/>
      <c r="AB153" s="15"/>
    </row>
    <row r="154" spans="1:28" ht="39" customHeight="1" x14ac:dyDescent="0.25">
      <c r="A154" s="48" t="s">
        <v>187</v>
      </c>
      <c r="B154" s="46" t="s">
        <v>184</v>
      </c>
      <c r="C154" s="17" t="s">
        <v>25</v>
      </c>
      <c r="D154" s="53">
        <v>0</v>
      </c>
      <c r="E154" s="53">
        <v>0</v>
      </c>
      <c r="F154" s="53" t="s">
        <v>26</v>
      </c>
      <c r="G154" s="53">
        <v>0</v>
      </c>
      <c r="H154" s="53">
        <v>0</v>
      </c>
      <c r="I154" s="53">
        <v>0</v>
      </c>
      <c r="J154" s="53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20" t="s">
        <v>26</v>
      </c>
      <c r="S154" s="85">
        <f t="shared" ref="S154:S186" si="53">IF(H154="нд","нд",G154-I154)</f>
        <v>0</v>
      </c>
      <c r="T154" s="87">
        <f t="shared" si="40"/>
        <v>0</v>
      </c>
      <c r="U154" s="51" t="str">
        <f t="shared" si="41"/>
        <v>-</v>
      </c>
      <c r="V154" s="47" t="s">
        <v>26</v>
      </c>
      <c r="W154" s="16"/>
      <c r="Y154" s="14"/>
      <c r="Z154" s="19"/>
      <c r="AB154" s="15"/>
    </row>
    <row r="155" spans="1:28" ht="39" customHeight="1" x14ac:dyDescent="0.25">
      <c r="A155" s="48" t="s">
        <v>188</v>
      </c>
      <c r="B155" s="46" t="s">
        <v>189</v>
      </c>
      <c r="C155" s="17" t="s">
        <v>25</v>
      </c>
      <c r="D155" s="53">
        <v>0</v>
      </c>
      <c r="E155" s="53">
        <v>0</v>
      </c>
      <c r="F155" s="53" t="s">
        <v>26</v>
      </c>
      <c r="G155" s="53"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0</v>
      </c>
      <c r="R155" s="20" t="s">
        <v>26</v>
      </c>
      <c r="S155" s="85">
        <f t="shared" si="53"/>
        <v>0</v>
      </c>
      <c r="T155" s="87">
        <f t="shared" si="40"/>
        <v>0</v>
      </c>
      <c r="U155" s="51" t="str">
        <f t="shared" si="41"/>
        <v>-</v>
      </c>
      <c r="V155" s="47" t="s">
        <v>26</v>
      </c>
      <c r="W155" s="16"/>
      <c r="Y155" s="14"/>
      <c r="Z155" s="19"/>
      <c r="AB155" s="15"/>
    </row>
    <row r="156" spans="1:28" ht="39" customHeight="1" x14ac:dyDescent="0.25">
      <c r="A156" s="48" t="s">
        <v>190</v>
      </c>
      <c r="B156" s="46" t="s">
        <v>191</v>
      </c>
      <c r="C156" s="17" t="s">
        <v>25</v>
      </c>
      <c r="D156" s="53">
        <v>0</v>
      </c>
      <c r="E156" s="53">
        <v>0</v>
      </c>
      <c r="F156" s="53" t="s">
        <v>26</v>
      </c>
      <c r="G156" s="53">
        <v>0</v>
      </c>
      <c r="H156" s="53"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20" t="s">
        <v>26</v>
      </c>
      <c r="S156" s="85">
        <f t="shared" si="53"/>
        <v>0</v>
      </c>
      <c r="T156" s="87">
        <f t="shared" si="40"/>
        <v>0</v>
      </c>
      <c r="U156" s="51" t="str">
        <f t="shared" si="41"/>
        <v>-</v>
      </c>
      <c r="V156" s="47" t="s">
        <v>26</v>
      </c>
      <c r="W156" s="16"/>
      <c r="Y156" s="14"/>
      <c r="Z156" s="19"/>
      <c r="AB156" s="15"/>
    </row>
    <row r="157" spans="1:28" ht="39" customHeight="1" x14ac:dyDescent="0.25">
      <c r="A157" s="48" t="s">
        <v>192</v>
      </c>
      <c r="B157" s="46" t="s">
        <v>193</v>
      </c>
      <c r="C157" s="17" t="s">
        <v>25</v>
      </c>
      <c r="D157" s="53">
        <v>0</v>
      </c>
      <c r="E157" s="53">
        <v>0</v>
      </c>
      <c r="F157" s="53" t="s">
        <v>26</v>
      </c>
      <c r="G157" s="53">
        <v>0</v>
      </c>
      <c r="H157" s="53">
        <v>0</v>
      </c>
      <c r="I157" s="53">
        <v>0</v>
      </c>
      <c r="J157" s="53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20" t="s">
        <v>26</v>
      </c>
      <c r="S157" s="85">
        <f t="shared" si="53"/>
        <v>0</v>
      </c>
      <c r="T157" s="87">
        <f t="shared" si="40"/>
        <v>0</v>
      </c>
      <c r="U157" s="51" t="str">
        <f t="shared" si="41"/>
        <v>-</v>
      </c>
      <c r="V157" s="47" t="s">
        <v>26</v>
      </c>
      <c r="W157" s="16"/>
      <c r="Y157" s="14"/>
      <c r="Z157" s="19"/>
      <c r="AB157" s="15"/>
    </row>
    <row r="158" spans="1:28" ht="39" customHeight="1" x14ac:dyDescent="0.25">
      <c r="A158" s="48" t="s">
        <v>194</v>
      </c>
      <c r="B158" s="46" t="s">
        <v>195</v>
      </c>
      <c r="C158" s="17" t="s">
        <v>25</v>
      </c>
      <c r="D158" s="53">
        <v>0</v>
      </c>
      <c r="E158" s="53">
        <v>0</v>
      </c>
      <c r="F158" s="53" t="s">
        <v>26</v>
      </c>
      <c r="G158" s="53">
        <v>0</v>
      </c>
      <c r="H158" s="53">
        <v>0</v>
      </c>
      <c r="I158" s="53"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20" t="s">
        <v>26</v>
      </c>
      <c r="S158" s="85">
        <f t="shared" si="53"/>
        <v>0</v>
      </c>
      <c r="T158" s="87">
        <f t="shared" si="40"/>
        <v>0</v>
      </c>
      <c r="U158" s="51" t="str">
        <f t="shared" si="41"/>
        <v>-</v>
      </c>
      <c r="V158" s="47" t="s">
        <v>26</v>
      </c>
      <c r="W158" s="16"/>
      <c r="Y158" s="14"/>
      <c r="Z158" s="19"/>
      <c r="AB158" s="15"/>
    </row>
    <row r="159" spans="1:28" ht="39" customHeight="1" x14ac:dyDescent="0.25">
      <c r="A159" s="48" t="s">
        <v>196</v>
      </c>
      <c r="B159" s="46" t="s">
        <v>197</v>
      </c>
      <c r="C159" s="17" t="s">
        <v>25</v>
      </c>
      <c r="D159" s="53">
        <v>0</v>
      </c>
      <c r="E159" s="53">
        <v>0</v>
      </c>
      <c r="F159" s="53" t="s">
        <v>26</v>
      </c>
      <c r="G159" s="53">
        <v>0</v>
      </c>
      <c r="H159" s="53">
        <v>0</v>
      </c>
      <c r="I159" s="53">
        <v>0</v>
      </c>
      <c r="J159" s="53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20" t="s">
        <v>26</v>
      </c>
      <c r="S159" s="85">
        <f t="shared" si="53"/>
        <v>0</v>
      </c>
      <c r="T159" s="87">
        <f t="shared" ref="T159:T186" si="54">IF(H159="нд","нд",(K159)-(J159))</f>
        <v>0</v>
      </c>
      <c r="U159" s="51" t="str">
        <f t="shared" ref="U159:U186" si="55">IF(H159="нд","нд",IF((J159)&gt;0,T159/(J159),"-"))</f>
        <v>-</v>
      </c>
      <c r="V159" s="47" t="s">
        <v>26</v>
      </c>
      <c r="W159" s="16"/>
      <c r="Y159" s="14"/>
      <c r="Z159" s="19"/>
      <c r="AB159" s="15"/>
    </row>
    <row r="160" spans="1:28" ht="39" customHeight="1" x14ac:dyDescent="0.25">
      <c r="A160" s="48" t="s">
        <v>198</v>
      </c>
      <c r="B160" s="46" t="s">
        <v>128</v>
      </c>
      <c r="C160" s="17" t="s">
        <v>25</v>
      </c>
      <c r="D160" s="53">
        <v>0</v>
      </c>
      <c r="E160" s="53">
        <v>0</v>
      </c>
      <c r="F160" s="53" t="s">
        <v>26</v>
      </c>
      <c r="G160" s="53">
        <v>0</v>
      </c>
      <c r="H160" s="53"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20" t="s">
        <v>26</v>
      </c>
      <c r="S160" s="85">
        <f t="shared" si="53"/>
        <v>0</v>
      </c>
      <c r="T160" s="87">
        <f t="shared" si="54"/>
        <v>0</v>
      </c>
      <c r="U160" s="51" t="str">
        <f t="shared" si="55"/>
        <v>-</v>
      </c>
      <c r="V160" s="47" t="s">
        <v>26</v>
      </c>
      <c r="W160" s="16"/>
      <c r="Y160" s="14"/>
      <c r="Z160" s="19"/>
      <c r="AB160" s="15"/>
    </row>
    <row r="161" spans="1:28" ht="39" customHeight="1" x14ac:dyDescent="0.25">
      <c r="A161" s="48" t="s">
        <v>199</v>
      </c>
      <c r="B161" s="46" t="s">
        <v>200</v>
      </c>
      <c r="C161" s="17" t="s">
        <v>25</v>
      </c>
      <c r="D161" s="53">
        <v>0</v>
      </c>
      <c r="E161" s="53">
        <v>0</v>
      </c>
      <c r="F161" s="53" t="s">
        <v>26</v>
      </c>
      <c r="G161" s="53">
        <v>0</v>
      </c>
      <c r="H161" s="53">
        <v>0</v>
      </c>
      <c r="I161" s="53">
        <v>0</v>
      </c>
      <c r="J161" s="53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20" t="s">
        <v>26</v>
      </c>
      <c r="S161" s="85">
        <f t="shared" si="53"/>
        <v>0</v>
      </c>
      <c r="T161" s="87">
        <f t="shared" si="54"/>
        <v>0</v>
      </c>
      <c r="U161" s="51" t="str">
        <f t="shared" si="55"/>
        <v>-</v>
      </c>
      <c r="V161" s="47" t="s">
        <v>26</v>
      </c>
      <c r="W161" s="16"/>
      <c r="Y161" s="14"/>
      <c r="Z161" s="19"/>
      <c r="AB161" s="15"/>
    </row>
    <row r="162" spans="1:28" ht="39" customHeight="1" x14ac:dyDescent="0.25">
      <c r="A162" s="48" t="s">
        <v>201</v>
      </c>
      <c r="B162" s="46" t="s">
        <v>202</v>
      </c>
      <c r="C162" s="17" t="s">
        <v>25</v>
      </c>
      <c r="D162" s="86">
        <f>D163+D169+D176+D183+D184</f>
        <v>0</v>
      </c>
      <c r="E162" s="86">
        <f>E163+E169+E176+E183+E184</f>
        <v>35.173400869999995</v>
      </c>
      <c r="F162" s="53" t="s">
        <v>26</v>
      </c>
      <c r="G162" s="86">
        <f t="shared" ref="G162:Q162" si="56">G163+G169+G176+G183+G184</f>
        <v>170.65698781388178</v>
      </c>
      <c r="H162" s="86">
        <f t="shared" si="56"/>
        <v>39.396931391738192</v>
      </c>
      <c r="I162" s="86">
        <f t="shared" si="56"/>
        <v>0</v>
      </c>
      <c r="J162" s="86">
        <f t="shared" si="56"/>
        <v>0</v>
      </c>
      <c r="K162" s="86">
        <f t="shared" si="56"/>
        <v>0</v>
      </c>
      <c r="L162" s="86">
        <f t="shared" si="56"/>
        <v>0</v>
      </c>
      <c r="M162" s="86">
        <f t="shared" si="56"/>
        <v>0</v>
      </c>
      <c r="N162" s="86">
        <f t="shared" si="56"/>
        <v>0</v>
      </c>
      <c r="O162" s="86">
        <f t="shared" si="56"/>
        <v>0</v>
      </c>
      <c r="P162" s="86">
        <f t="shared" si="56"/>
        <v>39.396931391738192</v>
      </c>
      <c r="Q162" s="86">
        <f t="shared" si="56"/>
        <v>0</v>
      </c>
      <c r="R162" s="20" t="s">
        <v>26</v>
      </c>
      <c r="S162" s="85">
        <f t="shared" si="53"/>
        <v>170.65698781388178</v>
      </c>
      <c r="T162" s="87">
        <f t="shared" si="54"/>
        <v>0</v>
      </c>
      <c r="U162" s="51" t="str">
        <f t="shared" si="55"/>
        <v>-</v>
      </c>
      <c r="V162" s="47" t="s">
        <v>26</v>
      </c>
      <c r="W162" s="16"/>
      <c r="Y162" s="14"/>
      <c r="Z162" s="19"/>
      <c r="AB162" s="15"/>
    </row>
    <row r="163" spans="1:28" ht="39" customHeight="1" x14ac:dyDescent="0.25">
      <c r="A163" s="48" t="s">
        <v>203</v>
      </c>
      <c r="B163" s="46" t="s">
        <v>204</v>
      </c>
      <c r="C163" s="17" t="s">
        <v>25</v>
      </c>
      <c r="D163" s="86">
        <v>0</v>
      </c>
      <c r="E163" s="86">
        <v>0</v>
      </c>
      <c r="F163" s="53" t="s">
        <v>26</v>
      </c>
      <c r="G163" s="86">
        <v>0</v>
      </c>
      <c r="H163" s="86">
        <v>0</v>
      </c>
      <c r="I163" s="86">
        <v>0</v>
      </c>
      <c r="J163" s="86">
        <v>0</v>
      </c>
      <c r="K163" s="86">
        <v>0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20" t="s">
        <v>26</v>
      </c>
      <c r="S163" s="85">
        <f t="shared" si="53"/>
        <v>0</v>
      </c>
      <c r="T163" s="87">
        <f t="shared" si="54"/>
        <v>0</v>
      </c>
      <c r="U163" s="51" t="str">
        <f t="shared" si="55"/>
        <v>-</v>
      </c>
      <c r="V163" s="47" t="s">
        <v>26</v>
      </c>
      <c r="W163" s="16"/>
      <c r="Y163" s="14"/>
      <c r="Z163" s="19"/>
      <c r="AB163" s="15"/>
    </row>
    <row r="164" spans="1:28" ht="39" customHeight="1" x14ac:dyDescent="0.25">
      <c r="A164" s="48" t="s">
        <v>205</v>
      </c>
      <c r="B164" s="46" t="s">
        <v>206</v>
      </c>
      <c r="C164" s="17" t="s">
        <v>25</v>
      </c>
      <c r="D164" s="86">
        <v>0</v>
      </c>
      <c r="E164" s="86">
        <v>0</v>
      </c>
      <c r="F164" s="53" t="s">
        <v>26</v>
      </c>
      <c r="G164" s="86">
        <v>0</v>
      </c>
      <c r="H164" s="86">
        <v>0</v>
      </c>
      <c r="I164" s="86">
        <v>0</v>
      </c>
      <c r="J164" s="86">
        <v>0</v>
      </c>
      <c r="K164" s="86">
        <v>0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20" t="s">
        <v>26</v>
      </c>
      <c r="S164" s="85">
        <f t="shared" si="53"/>
        <v>0</v>
      </c>
      <c r="T164" s="87">
        <f t="shared" si="54"/>
        <v>0</v>
      </c>
      <c r="U164" s="51" t="str">
        <f t="shared" si="55"/>
        <v>-</v>
      </c>
      <c r="V164" s="47" t="s">
        <v>26</v>
      </c>
      <c r="W164" s="16"/>
      <c r="Y164" s="14"/>
      <c r="Z164" s="19"/>
      <c r="AB164" s="15"/>
    </row>
    <row r="165" spans="1:28" ht="39" customHeight="1" x14ac:dyDescent="0.25">
      <c r="A165" s="48" t="s">
        <v>207</v>
      </c>
      <c r="B165" s="46" t="s">
        <v>208</v>
      </c>
      <c r="C165" s="17" t="s">
        <v>25</v>
      </c>
      <c r="D165" s="86">
        <v>0</v>
      </c>
      <c r="E165" s="86">
        <v>0</v>
      </c>
      <c r="F165" s="53" t="s">
        <v>26</v>
      </c>
      <c r="G165" s="86">
        <v>0</v>
      </c>
      <c r="H165" s="86">
        <v>0</v>
      </c>
      <c r="I165" s="86">
        <v>0</v>
      </c>
      <c r="J165" s="86">
        <v>0</v>
      </c>
      <c r="K165" s="86">
        <v>0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20" t="s">
        <v>26</v>
      </c>
      <c r="S165" s="85">
        <f t="shared" si="53"/>
        <v>0</v>
      </c>
      <c r="T165" s="87">
        <f t="shared" si="54"/>
        <v>0</v>
      </c>
      <c r="U165" s="51" t="str">
        <f t="shared" si="55"/>
        <v>-</v>
      </c>
      <c r="V165" s="47" t="s">
        <v>26</v>
      </c>
      <c r="W165" s="16"/>
      <c r="Y165" s="14"/>
      <c r="Z165" s="19"/>
      <c r="AB165" s="15"/>
    </row>
    <row r="166" spans="1:28" ht="39" customHeight="1" x14ac:dyDescent="0.25">
      <c r="A166" s="48" t="s">
        <v>209</v>
      </c>
      <c r="B166" s="46" t="s">
        <v>116</v>
      </c>
      <c r="C166" s="17" t="s">
        <v>25</v>
      </c>
      <c r="D166" s="86">
        <v>0</v>
      </c>
      <c r="E166" s="86">
        <v>0</v>
      </c>
      <c r="F166" s="53" t="s">
        <v>26</v>
      </c>
      <c r="G166" s="86">
        <v>0</v>
      </c>
      <c r="H166" s="86">
        <v>0</v>
      </c>
      <c r="I166" s="86">
        <v>0</v>
      </c>
      <c r="J166" s="86">
        <v>0</v>
      </c>
      <c r="K166" s="86">
        <v>0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20" t="s">
        <v>26</v>
      </c>
      <c r="S166" s="85">
        <f t="shared" si="53"/>
        <v>0</v>
      </c>
      <c r="T166" s="87">
        <f t="shared" si="54"/>
        <v>0</v>
      </c>
      <c r="U166" s="51" t="str">
        <f t="shared" si="55"/>
        <v>-</v>
      </c>
      <c r="V166" s="47" t="s">
        <v>26</v>
      </c>
      <c r="W166" s="16"/>
      <c r="Y166" s="14"/>
      <c r="Z166" s="19"/>
      <c r="AB166" s="15"/>
    </row>
    <row r="167" spans="1:28" ht="39" customHeight="1" x14ac:dyDescent="0.25">
      <c r="A167" s="48" t="s">
        <v>210</v>
      </c>
      <c r="B167" s="46" t="s">
        <v>211</v>
      </c>
      <c r="C167" s="17" t="s">
        <v>25</v>
      </c>
      <c r="D167" s="86">
        <v>0</v>
      </c>
      <c r="E167" s="86">
        <v>0</v>
      </c>
      <c r="F167" s="53" t="s">
        <v>26</v>
      </c>
      <c r="G167" s="86">
        <v>0</v>
      </c>
      <c r="H167" s="86">
        <v>0</v>
      </c>
      <c r="I167" s="86">
        <v>0</v>
      </c>
      <c r="J167" s="86">
        <v>0</v>
      </c>
      <c r="K167" s="86">
        <v>0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20" t="s">
        <v>26</v>
      </c>
      <c r="S167" s="85">
        <f t="shared" si="53"/>
        <v>0</v>
      </c>
      <c r="T167" s="87">
        <f t="shared" si="54"/>
        <v>0</v>
      </c>
      <c r="U167" s="51" t="str">
        <f t="shared" si="55"/>
        <v>-</v>
      </c>
      <c r="V167" s="47" t="s">
        <v>26</v>
      </c>
      <c r="W167" s="16"/>
      <c r="Y167" s="14"/>
      <c r="Z167" s="19"/>
      <c r="AB167" s="15"/>
    </row>
    <row r="168" spans="1:28" ht="39" customHeight="1" x14ac:dyDescent="0.25">
      <c r="A168" s="48" t="s">
        <v>212</v>
      </c>
      <c r="B168" s="46" t="s">
        <v>213</v>
      </c>
      <c r="C168" s="17" t="s">
        <v>25</v>
      </c>
      <c r="D168" s="86">
        <v>0</v>
      </c>
      <c r="E168" s="86">
        <v>0</v>
      </c>
      <c r="F168" s="53" t="s">
        <v>26</v>
      </c>
      <c r="G168" s="86">
        <v>0</v>
      </c>
      <c r="H168" s="86">
        <v>0</v>
      </c>
      <c r="I168" s="86">
        <v>0</v>
      </c>
      <c r="J168" s="86">
        <v>0</v>
      </c>
      <c r="K168" s="86">
        <v>0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20" t="s">
        <v>26</v>
      </c>
      <c r="S168" s="85">
        <f t="shared" si="53"/>
        <v>0</v>
      </c>
      <c r="T168" s="87">
        <f t="shared" si="54"/>
        <v>0</v>
      </c>
      <c r="U168" s="51" t="str">
        <f t="shared" si="55"/>
        <v>-</v>
      </c>
      <c r="V168" s="47" t="s">
        <v>26</v>
      </c>
      <c r="W168" s="16"/>
      <c r="Y168" s="14"/>
      <c r="Z168" s="19"/>
      <c r="AB168" s="15"/>
    </row>
    <row r="169" spans="1:28" ht="39" customHeight="1" x14ac:dyDescent="0.25">
      <c r="A169" s="48" t="s">
        <v>214</v>
      </c>
      <c r="B169" s="46" t="s">
        <v>215</v>
      </c>
      <c r="C169" s="17" t="s">
        <v>25</v>
      </c>
      <c r="D169" s="86">
        <v>0</v>
      </c>
      <c r="E169" s="86">
        <v>0</v>
      </c>
      <c r="F169" s="53" t="s">
        <v>26</v>
      </c>
      <c r="G169" s="86">
        <v>0</v>
      </c>
      <c r="H169" s="86">
        <v>0</v>
      </c>
      <c r="I169" s="86">
        <v>0</v>
      </c>
      <c r="J169" s="86">
        <v>0</v>
      </c>
      <c r="K169" s="86">
        <v>0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20" t="s">
        <v>26</v>
      </c>
      <c r="S169" s="85">
        <f t="shared" si="53"/>
        <v>0</v>
      </c>
      <c r="T169" s="87">
        <f t="shared" si="54"/>
        <v>0</v>
      </c>
      <c r="U169" s="51" t="str">
        <f t="shared" si="55"/>
        <v>-</v>
      </c>
      <c r="V169" s="47" t="s">
        <v>26</v>
      </c>
      <c r="W169" s="16"/>
      <c r="Y169" s="14"/>
      <c r="Z169" s="19"/>
      <c r="AB169" s="15"/>
    </row>
    <row r="170" spans="1:28" ht="39" customHeight="1" x14ac:dyDescent="0.25">
      <c r="A170" s="48" t="s">
        <v>216</v>
      </c>
      <c r="B170" s="46" t="s">
        <v>217</v>
      </c>
      <c r="C170" s="17" t="s">
        <v>25</v>
      </c>
      <c r="D170" s="86">
        <v>0</v>
      </c>
      <c r="E170" s="86">
        <v>0</v>
      </c>
      <c r="F170" s="53" t="s">
        <v>26</v>
      </c>
      <c r="G170" s="86">
        <v>0</v>
      </c>
      <c r="H170" s="86">
        <v>0</v>
      </c>
      <c r="I170" s="86">
        <v>0</v>
      </c>
      <c r="J170" s="86">
        <v>0</v>
      </c>
      <c r="K170" s="86">
        <v>0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20" t="s">
        <v>26</v>
      </c>
      <c r="S170" s="85">
        <f t="shared" si="53"/>
        <v>0</v>
      </c>
      <c r="T170" s="87">
        <f t="shared" si="54"/>
        <v>0</v>
      </c>
      <c r="U170" s="51" t="str">
        <f t="shared" si="55"/>
        <v>-</v>
      </c>
      <c r="V170" s="47" t="s">
        <v>26</v>
      </c>
      <c r="W170" s="16"/>
      <c r="Y170" s="14"/>
      <c r="Z170" s="19"/>
      <c r="AB170" s="15"/>
    </row>
    <row r="171" spans="1:28" ht="39" customHeight="1" x14ac:dyDescent="0.25">
      <c r="A171" s="48" t="s">
        <v>218</v>
      </c>
      <c r="B171" s="46" t="s">
        <v>219</v>
      </c>
      <c r="C171" s="17" t="s">
        <v>25</v>
      </c>
      <c r="D171" s="86">
        <v>0</v>
      </c>
      <c r="E171" s="86">
        <v>0</v>
      </c>
      <c r="F171" s="53" t="s">
        <v>26</v>
      </c>
      <c r="G171" s="86">
        <v>0</v>
      </c>
      <c r="H171" s="86">
        <v>0</v>
      </c>
      <c r="I171" s="86">
        <v>0</v>
      </c>
      <c r="J171" s="86">
        <v>0</v>
      </c>
      <c r="K171" s="86">
        <v>0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20" t="s">
        <v>26</v>
      </c>
      <c r="S171" s="85">
        <f t="shared" si="53"/>
        <v>0</v>
      </c>
      <c r="T171" s="87">
        <f t="shared" si="54"/>
        <v>0</v>
      </c>
      <c r="U171" s="51" t="str">
        <f t="shared" si="55"/>
        <v>-</v>
      </c>
      <c r="V171" s="47" t="s">
        <v>26</v>
      </c>
      <c r="W171" s="16"/>
      <c r="Y171" s="14"/>
      <c r="Z171" s="19"/>
      <c r="AB171" s="15"/>
    </row>
    <row r="172" spans="1:28" ht="39" customHeight="1" x14ac:dyDescent="0.25">
      <c r="A172" s="48" t="s">
        <v>220</v>
      </c>
      <c r="B172" s="46" t="s">
        <v>118</v>
      </c>
      <c r="C172" s="17" t="s">
        <v>25</v>
      </c>
      <c r="D172" s="86">
        <v>0</v>
      </c>
      <c r="E172" s="86">
        <v>0</v>
      </c>
      <c r="F172" s="53" t="s">
        <v>26</v>
      </c>
      <c r="G172" s="86">
        <v>0</v>
      </c>
      <c r="H172" s="86">
        <v>0</v>
      </c>
      <c r="I172" s="86">
        <v>0</v>
      </c>
      <c r="J172" s="86">
        <v>0</v>
      </c>
      <c r="K172" s="86">
        <v>0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20" t="s">
        <v>26</v>
      </c>
      <c r="S172" s="85">
        <f t="shared" si="53"/>
        <v>0</v>
      </c>
      <c r="T172" s="87">
        <f t="shared" si="54"/>
        <v>0</v>
      </c>
      <c r="U172" s="51" t="str">
        <f t="shared" si="55"/>
        <v>-</v>
      </c>
      <c r="V172" s="47" t="s">
        <v>26</v>
      </c>
      <c r="W172" s="16"/>
      <c r="Y172" s="14"/>
      <c r="Z172" s="19"/>
      <c r="AB172" s="15"/>
    </row>
    <row r="173" spans="1:28" ht="39" customHeight="1" x14ac:dyDescent="0.25">
      <c r="A173" s="48" t="s">
        <v>221</v>
      </c>
      <c r="B173" s="46" t="s">
        <v>222</v>
      </c>
      <c r="C173" s="17" t="s">
        <v>25</v>
      </c>
      <c r="D173" s="86">
        <v>0</v>
      </c>
      <c r="E173" s="86">
        <v>0</v>
      </c>
      <c r="F173" s="53" t="s">
        <v>26</v>
      </c>
      <c r="G173" s="86">
        <v>0</v>
      </c>
      <c r="H173" s="86">
        <v>0</v>
      </c>
      <c r="I173" s="86">
        <v>0</v>
      </c>
      <c r="J173" s="86">
        <v>0</v>
      </c>
      <c r="K173" s="86">
        <v>0</v>
      </c>
      <c r="L173" s="86">
        <v>0</v>
      </c>
      <c r="M173" s="86">
        <v>0</v>
      </c>
      <c r="N173" s="86">
        <v>0</v>
      </c>
      <c r="O173" s="86">
        <v>0</v>
      </c>
      <c r="P173" s="86">
        <v>0</v>
      </c>
      <c r="Q173" s="86">
        <v>0</v>
      </c>
      <c r="R173" s="20" t="s">
        <v>26</v>
      </c>
      <c r="S173" s="85">
        <f t="shared" si="53"/>
        <v>0</v>
      </c>
      <c r="T173" s="87">
        <f t="shared" si="54"/>
        <v>0</v>
      </c>
      <c r="U173" s="51" t="str">
        <f t="shared" si="55"/>
        <v>-</v>
      </c>
      <c r="V173" s="47" t="s">
        <v>26</v>
      </c>
      <c r="W173" s="16"/>
      <c r="Y173" s="14"/>
      <c r="Z173" s="19"/>
      <c r="AB173" s="15"/>
    </row>
    <row r="174" spans="1:28" ht="39" customHeight="1" x14ac:dyDescent="0.25">
      <c r="A174" s="48" t="s">
        <v>223</v>
      </c>
      <c r="B174" s="46" t="s">
        <v>224</v>
      </c>
      <c r="C174" s="17" t="s">
        <v>25</v>
      </c>
      <c r="D174" s="86">
        <v>0</v>
      </c>
      <c r="E174" s="86">
        <v>0</v>
      </c>
      <c r="F174" s="53" t="s">
        <v>26</v>
      </c>
      <c r="G174" s="86">
        <v>0</v>
      </c>
      <c r="H174" s="86">
        <v>0</v>
      </c>
      <c r="I174" s="86">
        <v>0</v>
      </c>
      <c r="J174" s="86">
        <v>0</v>
      </c>
      <c r="K174" s="86">
        <v>0</v>
      </c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20" t="s">
        <v>26</v>
      </c>
      <c r="S174" s="85">
        <f t="shared" si="53"/>
        <v>0</v>
      </c>
      <c r="T174" s="87">
        <f t="shared" si="54"/>
        <v>0</v>
      </c>
      <c r="U174" s="51" t="str">
        <f t="shared" si="55"/>
        <v>-</v>
      </c>
      <c r="V174" s="47" t="s">
        <v>26</v>
      </c>
      <c r="W174" s="16"/>
      <c r="Y174" s="14"/>
      <c r="Z174" s="19"/>
      <c r="AB174" s="15"/>
    </row>
    <row r="175" spans="1:28" ht="39" customHeight="1" x14ac:dyDescent="0.25">
      <c r="A175" s="48" t="s">
        <v>225</v>
      </c>
      <c r="B175" s="46" t="s">
        <v>226</v>
      </c>
      <c r="C175" s="17" t="s">
        <v>25</v>
      </c>
      <c r="D175" s="86">
        <v>0</v>
      </c>
      <c r="E175" s="86">
        <v>0</v>
      </c>
      <c r="F175" s="53" t="s">
        <v>26</v>
      </c>
      <c r="G175" s="86">
        <v>0</v>
      </c>
      <c r="H175" s="86">
        <v>0</v>
      </c>
      <c r="I175" s="86">
        <v>0</v>
      </c>
      <c r="J175" s="86">
        <v>0</v>
      </c>
      <c r="K175" s="86">
        <v>0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20" t="s">
        <v>26</v>
      </c>
      <c r="S175" s="85">
        <f t="shared" si="53"/>
        <v>0</v>
      </c>
      <c r="T175" s="87">
        <f t="shared" si="54"/>
        <v>0</v>
      </c>
      <c r="U175" s="51" t="str">
        <f t="shared" si="55"/>
        <v>-</v>
      </c>
      <c r="V175" s="47" t="s">
        <v>26</v>
      </c>
      <c r="W175" s="16"/>
      <c r="Y175" s="14"/>
      <c r="Z175" s="19"/>
      <c r="AB175" s="15"/>
    </row>
    <row r="176" spans="1:28" ht="39" customHeight="1" x14ac:dyDescent="0.25">
      <c r="A176" s="48" t="s">
        <v>227</v>
      </c>
      <c r="B176" s="46" t="s">
        <v>228</v>
      </c>
      <c r="C176" s="17" t="s">
        <v>25</v>
      </c>
      <c r="D176" s="86">
        <v>0</v>
      </c>
      <c r="E176" s="86">
        <v>0</v>
      </c>
      <c r="F176" s="53" t="s">
        <v>26</v>
      </c>
      <c r="G176" s="86">
        <v>0</v>
      </c>
      <c r="H176" s="86">
        <v>0</v>
      </c>
      <c r="I176" s="86">
        <v>0</v>
      </c>
      <c r="J176" s="86">
        <v>0</v>
      </c>
      <c r="K176" s="86">
        <v>0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20" t="s">
        <v>26</v>
      </c>
      <c r="S176" s="85">
        <f t="shared" si="53"/>
        <v>0</v>
      </c>
      <c r="T176" s="87">
        <f t="shared" si="54"/>
        <v>0</v>
      </c>
      <c r="U176" s="51" t="str">
        <f t="shared" si="55"/>
        <v>-</v>
      </c>
      <c r="V176" s="47" t="s">
        <v>26</v>
      </c>
      <c r="W176" s="16"/>
      <c r="Y176" s="14"/>
      <c r="Z176" s="19"/>
      <c r="AB176" s="15"/>
    </row>
    <row r="177" spans="1:28" ht="39" customHeight="1" x14ac:dyDescent="0.25">
      <c r="A177" s="48" t="s">
        <v>229</v>
      </c>
      <c r="B177" s="46" t="s">
        <v>230</v>
      </c>
      <c r="C177" s="17" t="s">
        <v>25</v>
      </c>
      <c r="D177" s="86">
        <v>0</v>
      </c>
      <c r="E177" s="86">
        <v>0</v>
      </c>
      <c r="F177" s="53" t="s">
        <v>26</v>
      </c>
      <c r="G177" s="86">
        <v>0</v>
      </c>
      <c r="H177" s="86">
        <v>0</v>
      </c>
      <c r="I177" s="86">
        <v>0</v>
      </c>
      <c r="J177" s="86">
        <v>0</v>
      </c>
      <c r="K177" s="86">
        <v>0</v>
      </c>
      <c r="L177" s="86">
        <v>0</v>
      </c>
      <c r="M177" s="86">
        <v>0</v>
      </c>
      <c r="N177" s="86">
        <v>0</v>
      </c>
      <c r="O177" s="86">
        <v>0</v>
      </c>
      <c r="P177" s="86">
        <v>0</v>
      </c>
      <c r="Q177" s="86">
        <v>0</v>
      </c>
      <c r="R177" s="20" t="s">
        <v>26</v>
      </c>
      <c r="S177" s="85">
        <f t="shared" si="53"/>
        <v>0</v>
      </c>
      <c r="T177" s="87">
        <f t="shared" si="54"/>
        <v>0</v>
      </c>
      <c r="U177" s="51" t="str">
        <f t="shared" si="55"/>
        <v>-</v>
      </c>
      <c r="V177" s="47" t="s">
        <v>26</v>
      </c>
      <c r="W177" s="16"/>
      <c r="Y177" s="14"/>
      <c r="Z177" s="19"/>
      <c r="AB177" s="15"/>
    </row>
    <row r="178" spans="1:28" ht="39" customHeight="1" x14ac:dyDescent="0.25">
      <c r="A178" s="48" t="s">
        <v>231</v>
      </c>
      <c r="B178" s="46" t="s">
        <v>232</v>
      </c>
      <c r="C178" s="17" t="s">
        <v>25</v>
      </c>
      <c r="D178" s="86">
        <v>0</v>
      </c>
      <c r="E178" s="86">
        <v>0</v>
      </c>
      <c r="F178" s="53" t="s">
        <v>26</v>
      </c>
      <c r="G178" s="86">
        <v>0</v>
      </c>
      <c r="H178" s="86">
        <v>0</v>
      </c>
      <c r="I178" s="86">
        <v>0</v>
      </c>
      <c r="J178" s="86">
        <v>0</v>
      </c>
      <c r="K178" s="86">
        <v>0</v>
      </c>
      <c r="L178" s="86">
        <v>0</v>
      </c>
      <c r="M178" s="86">
        <v>0</v>
      </c>
      <c r="N178" s="86">
        <v>0</v>
      </c>
      <c r="O178" s="86">
        <v>0</v>
      </c>
      <c r="P178" s="86">
        <v>0</v>
      </c>
      <c r="Q178" s="86">
        <v>0</v>
      </c>
      <c r="R178" s="20" t="s">
        <v>26</v>
      </c>
      <c r="S178" s="85">
        <f t="shared" si="53"/>
        <v>0</v>
      </c>
      <c r="T178" s="87">
        <f t="shared" si="54"/>
        <v>0</v>
      </c>
      <c r="U178" s="51" t="str">
        <f t="shared" si="55"/>
        <v>-</v>
      </c>
      <c r="V178" s="47" t="s">
        <v>26</v>
      </c>
      <c r="W178" s="16"/>
      <c r="Y178" s="14"/>
      <c r="Z178" s="19"/>
      <c r="AB178" s="15"/>
    </row>
    <row r="179" spans="1:28" ht="39" customHeight="1" x14ac:dyDescent="0.25">
      <c r="A179" s="48" t="s">
        <v>233</v>
      </c>
      <c r="B179" s="46" t="s">
        <v>234</v>
      </c>
      <c r="C179" s="17" t="s">
        <v>25</v>
      </c>
      <c r="D179" s="86">
        <v>0</v>
      </c>
      <c r="E179" s="86">
        <v>0</v>
      </c>
      <c r="F179" s="53" t="s">
        <v>26</v>
      </c>
      <c r="G179" s="86">
        <v>0</v>
      </c>
      <c r="H179" s="86">
        <v>0</v>
      </c>
      <c r="I179" s="86">
        <v>0</v>
      </c>
      <c r="J179" s="86">
        <v>0</v>
      </c>
      <c r="K179" s="86">
        <v>0</v>
      </c>
      <c r="L179" s="86">
        <v>0</v>
      </c>
      <c r="M179" s="86">
        <v>0</v>
      </c>
      <c r="N179" s="86">
        <v>0</v>
      </c>
      <c r="O179" s="86">
        <v>0</v>
      </c>
      <c r="P179" s="86">
        <v>0</v>
      </c>
      <c r="Q179" s="86">
        <v>0</v>
      </c>
      <c r="R179" s="20" t="s">
        <v>26</v>
      </c>
      <c r="S179" s="85">
        <f t="shared" si="53"/>
        <v>0</v>
      </c>
      <c r="T179" s="87">
        <f t="shared" si="54"/>
        <v>0</v>
      </c>
      <c r="U179" s="51" t="str">
        <f t="shared" si="55"/>
        <v>-</v>
      </c>
      <c r="V179" s="47" t="s">
        <v>26</v>
      </c>
      <c r="W179" s="16"/>
      <c r="Y179" s="14"/>
      <c r="Z179" s="19"/>
      <c r="AB179" s="15"/>
    </row>
    <row r="180" spans="1:28" ht="39" customHeight="1" x14ac:dyDescent="0.25">
      <c r="A180" s="48" t="s">
        <v>235</v>
      </c>
      <c r="B180" s="46" t="s">
        <v>236</v>
      </c>
      <c r="C180" s="17" t="s">
        <v>25</v>
      </c>
      <c r="D180" s="86">
        <v>0</v>
      </c>
      <c r="E180" s="86">
        <v>0</v>
      </c>
      <c r="F180" s="53" t="s">
        <v>26</v>
      </c>
      <c r="G180" s="86">
        <v>0</v>
      </c>
      <c r="H180" s="86">
        <v>0</v>
      </c>
      <c r="I180" s="86">
        <v>0</v>
      </c>
      <c r="J180" s="86">
        <v>0</v>
      </c>
      <c r="K180" s="86">
        <v>0</v>
      </c>
      <c r="L180" s="86">
        <v>0</v>
      </c>
      <c r="M180" s="86">
        <v>0</v>
      </c>
      <c r="N180" s="86">
        <v>0</v>
      </c>
      <c r="O180" s="86">
        <v>0</v>
      </c>
      <c r="P180" s="86">
        <v>0</v>
      </c>
      <c r="Q180" s="86">
        <v>0</v>
      </c>
      <c r="R180" s="20" t="s">
        <v>26</v>
      </c>
      <c r="S180" s="85">
        <f t="shared" si="53"/>
        <v>0</v>
      </c>
      <c r="T180" s="87">
        <f t="shared" si="54"/>
        <v>0</v>
      </c>
      <c r="U180" s="51" t="str">
        <f t="shared" si="55"/>
        <v>-</v>
      </c>
      <c r="V180" s="47" t="s">
        <v>26</v>
      </c>
      <c r="W180" s="16"/>
      <c r="Y180" s="14"/>
      <c r="Z180" s="19"/>
      <c r="AB180" s="15"/>
    </row>
    <row r="181" spans="1:28" ht="39" customHeight="1" x14ac:dyDescent="0.25">
      <c r="A181" s="48" t="s">
        <v>237</v>
      </c>
      <c r="B181" s="46" t="s">
        <v>238</v>
      </c>
      <c r="C181" s="17" t="s">
        <v>25</v>
      </c>
      <c r="D181" s="86">
        <v>0</v>
      </c>
      <c r="E181" s="86">
        <v>0</v>
      </c>
      <c r="F181" s="53" t="s">
        <v>26</v>
      </c>
      <c r="G181" s="86">
        <v>0</v>
      </c>
      <c r="H181" s="86">
        <v>0</v>
      </c>
      <c r="I181" s="86">
        <v>0</v>
      </c>
      <c r="J181" s="86">
        <v>0</v>
      </c>
      <c r="K181" s="86">
        <v>0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20" t="s">
        <v>26</v>
      </c>
      <c r="S181" s="85">
        <f t="shared" si="53"/>
        <v>0</v>
      </c>
      <c r="T181" s="87">
        <f t="shared" si="54"/>
        <v>0</v>
      </c>
      <c r="U181" s="51" t="str">
        <f t="shared" si="55"/>
        <v>-</v>
      </c>
      <c r="V181" s="47" t="s">
        <v>26</v>
      </c>
      <c r="W181" s="16"/>
      <c r="Y181" s="14"/>
      <c r="Z181" s="19"/>
      <c r="AB181" s="15"/>
    </row>
    <row r="182" spans="1:28" ht="39" customHeight="1" x14ac:dyDescent="0.25">
      <c r="A182" s="48" t="s">
        <v>239</v>
      </c>
      <c r="B182" s="46" t="s">
        <v>240</v>
      </c>
      <c r="C182" s="17" t="s">
        <v>25</v>
      </c>
      <c r="D182" s="86">
        <v>0</v>
      </c>
      <c r="E182" s="86">
        <v>0</v>
      </c>
      <c r="F182" s="53" t="s">
        <v>26</v>
      </c>
      <c r="G182" s="86">
        <v>0</v>
      </c>
      <c r="H182" s="86">
        <v>0</v>
      </c>
      <c r="I182" s="86">
        <v>0</v>
      </c>
      <c r="J182" s="86">
        <v>0</v>
      </c>
      <c r="K182" s="86">
        <v>0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20" t="s">
        <v>26</v>
      </c>
      <c r="S182" s="85">
        <f t="shared" si="53"/>
        <v>0</v>
      </c>
      <c r="T182" s="87">
        <f t="shared" si="54"/>
        <v>0</v>
      </c>
      <c r="U182" s="51" t="str">
        <f t="shared" si="55"/>
        <v>-</v>
      </c>
      <c r="V182" s="47" t="s">
        <v>26</v>
      </c>
      <c r="W182" s="16"/>
      <c r="Y182" s="14"/>
      <c r="Z182" s="19"/>
      <c r="AB182" s="15"/>
    </row>
    <row r="183" spans="1:28" ht="39" customHeight="1" x14ac:dyDescent="0.25">
      <c r="A183" s="48" t="s">
        <v>241</v>
      </c>
      <c r="B183" s="46" t="s">
        <v>128</v>
      </c>
      <c r="C183" s="17" t="s">
        <v>25</v>
      </c>
      <c r="D183" s="86">
        <v>0</v>
      </c>
      <c r="E183" s="86">
        <v>0</v>
      </c>
      <c r="F183" s="53" t="s">
        <v>26</v>
      </c>
      <c r="G183" s="86">
        <v>0</v>
      </c>
      <c r="H183" s="86">
        <v>0</v>
      </c>
      <c r="I183" s="86">
        <v>0</v>
      </c>
      <c r="J183" s="86">
        <v>0</v>
      </c>
      <c r="K183" s="86">
        <v>0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20" t="s">
        <v>26</v>
      </c>
      <c r="S183" s="85">
        <f t="shared" si="53"/>
        <v>0</v>
      </c>
      <c r="T183" s="87">
        <f t="shared" si="54"/>
        <v>0</v>
      </c>
      <c r="U183" s="51" t="str">
        <f t="shared" si="55"/>
        <v>-</v>
      </c>
      <c r="V183" s="47" t="s">
        <v>26</v>
      </c>
      <c r="W183" s="16"/>
      <c r="Y183" s="14"/>
      <c r="Z183" s="19"/>
      <c r="AB183" s="15"/>
    </row>
    <row r="184" spans="1:28" ht="39" customHeight="1" x14ac:dyDescent="0.25">
      <c r="A184" s="48" t="s">
        <v>242</v>
      </c>
      <c r="B184" s="46" t="s">
        <v>130</v>
      </c>
      <c r="C184" s="17" t="s">
        <v>25</v>
      </c>
      <c r="D184" s="86">
        <f>SUM(D185:D185)</f>
        <v>0</v>
      </c>
      <c r="E184" s="86">
        <f>SUM(E185:E185)</f>
        <v>35.173400869999995</v>
      </c>
      <c r="F184" s="53" t="s">
        <v>26</v>
      </c>
      <c r="G184" s="86">
        <f t="shared" ref="G184:Q184" si="57">SUM(G185:G185)</f>
        <v>170.65698781388178</v>
      </c>
      <c r="H184" s="86">
        <f t="shared" si="57"/>
        <v>39.396931391738192</v>
      </c>
      <c r="I184" s="86">
        <f t="shared" si="57"/>
        <v>0</v>
      </c>
      <c r="J184" s="86">
        <f t="shared" si="57"/>
        <v>0</v>
      </c>
      <c r="K184" s="86">
        <f t="shared" si="57"/>
        <v>0</v>
      </c>
      <c r="L184" s="86">
        <f t="shared" si="57"/>
        <v>0</v>
      </c>
      <c r="M184" s="86">
        <f t="shared" si="57"/>
        <v>0</v>
      </c>
      <c r="N184" s="86">
        <f t="shared" si="57"/>
        <v>0</v>
      </c>
      <c r="O184" s="86">
        <f t="shared" si="57"/>
        <v>0</v>
      </c>
      <c r="P184" s="86">
        <f t="shared" si="57"/>
        <v>39.396931391738192</v>
      </c>
      <c r="Q184" s="86">
        <f t="shared" si="57"/>
        <v>0</v>
      </c>
      <c r="R184" s="20" t="s">
        <v>26</v>
      </c>
      <c r="S184" s="85">
        <f t="shared" si="53"/>
        <v>170.65698781388178</v>
      </c>
      <c r="T184" s="87">
        <f t="shared" si="54"/>
        <v>0</v>
      </c>
      <c r="U184" s="51" t="str">
        <f t="shared" si="55"/>
        <v>-</v>
      </c>
      <c r="V184" s="47" t="s">
        <v>26</v>
      </c>
      <c r="W184" s="16"/>
      <c r="Y184" s="14"/>
      <c r="Z184" s="19"/>
      <c r="AB184" s="15"/>
    </row>
    <row r="185" spans="1:28" ht="96.75" customHeight="1" x14ac:dyDescent="0.25">
      <c r="A185" s="47" t="s">
        <v>242</v>
      </c>
      <c r="B185" s="46" t="s">
        <v>347</v>
      </c>
      <c r="C185" s="47" t="s">
        <v>348</v>
      </c>
      <c r="D185" s="53" t="s">
        <v>26</v>
      </c>
      <c r="E185" s="53">
        <v>35.173400869999995</v>
      </c>
      <c r="F185" s="53" t="s">
        <v>26</v>
      </c>
      <c r="G185" s="53">
        <v>170.65698781388178</v>
      </c>
      <c r="H185" s="85">
        <f>IF(J185="нд","нд",(J185+L185+N185+P185))</f>
        <v>39.396931391738192</v>
      </c>
      <c r="I185" s="53">
        <f>K185+M185+O185+Q185</f>
        <v>0</v>
      </c>
      <c r="J185" s="53">
        <v>0</v>
      </c>
      <c r="K185" s="53">
        <v>0</v>
      </c>
      <c r="L185" s="53">
        <v>0</v>
      </c>
      <c r="M185" s="53">
        <v>0</v>
      </c>
      <c r="N185" s="53">
        <v>0</v>
      </c>
      <c r="O185" s="53">
        <v>0</v>
      </c>
      <c r="P185" s="53">
        <v>39.396931391738192</v>
      </c>
      <c r="Q185" s="53">
        <v>0</v>
      </c>
      <c r="R185" s="20" t="s">
        <v>26</v>
      </c>
      <c r="S185" s="85">
        <f t="shared" si="53"/>
        <v>170.65698781388178</v>
      </c>
      <c r="T185" s="87">
        <f t="shared" si="54"/>
        <v>0</v>
      </c>
      <c r="U185" s="51" t="str">
        <f t="shared" si="55"/>
        <v>-</v>
      </c>
      <c r="V185" s="17" t="s">
        <v>26</v>
      </c>
      <c r="W185" s="16"/>
      <c r="Y185" s="14"/>
      <c r="Z185" s="19"/>
      <c r="AB185" s="15"/>
    </row>
    <row r="186" spans="1:28" ht="39" customHeight="1" x14ac:dyDescent="0.25">
      <c r="A186" s="48" t="s">
        <v>243</v>
      </c>
      <c r="B186" s="46" t="s">
        <v>244</v>
      </c>
      <c r="C186" s="17" t="s">
        <v>25</v>
      </c>
      <c r="D186" s="53">
        <v>0</v>
      </c>
      <c r="E186" s="53">
        <v>0</v>
      </c>
      <c r="F186" s="53" t="s">
        <v>26</v>
      </c>
      <c r="G186" s="53">
        <v>0</v>
      </c>
      <c r="H186" s="53">
        <v>0</v>
      </c>
      <c r="I186" s="53">
        <v>0</v>
      </c>
      <c r="J186" s="53">
        <v>0</v>
      </c>
      <c r="K186" s="53">
        <v>0</v>
      </c>
      <c r="L186" s="53">
        <v>0</v>
      </c>
      <c r="M186" s="53">
        <v>0</v>
      </c>
      <c r="N186" s="53">
        <v>0</v>
      </c>
      <c r="O186" s="53">
        <v>0</v>
      </c>
      <c r="P186" s="53">
        <v>0</v>
      </c>
      <c r="Q186" s="53">
        <v>0</v>
      </c>
      <c r="R186" s="20" t="s">
        <v>26</v>
      </c>
      <c r="S186" s="54">
        <f t="shared" si="53"/>
        <v>0</v>
      </c>
      <c r="T186" s="87">
        <f t="shared" si="54"/>
        <v>0</v>
      </c>
      <c r="U186" s="51" t="str">
        <f t="shared" si="55"/>
        <v>-</v>
      </c>
      <c r="V186" s="47" t="s">
        <v>26</v>
      </c>
      <c r="W186" s="16"/>
      <c r="Y186" s="14"/>
      <c r="Z186" s="19"/>
      <c r="AB186" s="15"/>
    </row>
    <row r="187" spans="1:28" s="2" customFormat="1" x14ac:dyDescent="0.25">
      <c r="A187" s="55"/>
      <c r="B187" s="56"/>
      <c r="C187" s="57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20"/>
      <c r="S187" s="50"/>
      <c r="T187" s="50"/>
      <c r="U187" s="58"/>
      <c r="V187" s="59"/>
      <c r="W187" s="16"/>
      <c r="X187" s="1"/>
    </row>
    <row r="188" spans="1:28" s="2" customFormat="1" x14ac:dyDescent="0.25">
      <c r="A188" s="60"/>
      <c r="B188" s="61"/>
      <c r="C188" s="61"/>
      <c r="D188" s="59"/>
      <c r="E188" s="59"/>
      <c r="F188" s="59"/>
      <c r="G188" s="62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63"/>
      <c r="U188" s="59"/>
      <c r="V188" s="44"/>
    </row>
    <row r="189" spans="1:28" x14ac:dyDescent="0.25">
      <c r="A189" s="89" t="s">
        <v>245</v>
      </c>
      <c r="B189" s="89"/>
      <c r="C189" s="64"/>
      <c r="D189" s="64"/>
      <c r="E189" s="65"/>
      <c r="F189" s="64"/>
      <c r="G189" s="64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6"/>
      <c r="V189" s="67"/>
    </row>
    <row r="190" spans="1:28" x14ac:dyDescent="0.25">
      <c r="A190" s="60"/>
      <c r="B190" s="68" t="s">
        <v>246</v>
      </c>
      <c r="C190" s="44"/>
      <c r="D190" s="44"/>
      <c r="E190" s="65"/>
      <c r="F190" s="44"/>
      <c r="G190" s="44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7"/>
    </row>
    <row r="191" spans="1:28" x14ac:dyDescent="0.25">
      <c r="A191" s="60">
        <v>1</v>
      </c>
      <c r="B191" s="68" t="s">
        <v>247</v>
      </c>
      <c r="C191" s="68"/>
      <c r="D191" s="68"/>
      <c r="E191" s="65"/>
      <c r="F191" s="68"/>
      <c r="G191" s="68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7"/>
    </row>
    <row r="192" spans="1:28" x14ac:dyDescent="0.25">
      <c r="A192" s="60">
        <v>2</v>
      </c>
      <c r="B192" s="68" t="s">
        <v>248</v>
      </c>
      <c r="C192" s="68"/>
      <c r="D192" s="68"/>
      <c r="E192" s="65"/>
      <c r="F192" s="68"/>
      <c r="G192" s="68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7"/>
      <c r="Y192" s="1"/>
      <c r="Z192" s="1"/>
    </row>
    <row r="193" spans="1:26" x14ac:dyDescent="0.25">
      <c r="A193" s="60" t="s">
        <v>249</v>
      </c>
      <c r="B193" s="68"/>
      <c r="C193" s="44"/>
      <c r="D193" s="44"/>
      <c r="E193" s="65"/>
      <c r="F193" s="44"/>
      <c r="G193" s="44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9"/>
      <c r="U193" s="59"/>
      <c r="V193" s="67"/>
      <c r="Y193" s="1"/>
      <c r="Z193" s="1"/>
    </row>
    <row r="194" spans="1:26" x14ac:dyDescent="0.25">
      <c r="A194" s="70"/>
      <c r="B194" s="71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3"/>
      <c r="U194" s="72"/>
      <c r="V194" s="72"/>
      <c r="Y194" s="1"/>
      <c r="Z194" s="1"/>
    </row>
    <row r="195" spans="1:26" x14ac:dyDescent="0.25">
      <c r="A195" s="70"/>
      <c r="B195" s="71" t="s">
        <v>250</v>
      </c>
      <c r="C195" s="71"/>
      <c r="D195" s="71"/>
      <c r="E195" s="71"/>
      <c r="F195" s="71"/>
      <c r="G195" s="71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3"/>
      <c r="U195" s="72"/>
      <c r="V195" s="72"/>
      <c r="Y195" s="1"/>
      <c r="Z195" s="1"/>
    </row>
    <row r="196" spans="1:26" x14ac:dyDescent="0.25">
      <c r="A196" s="70"/>
      <c r="B196" s="90" t="s">
        <v>251</v>
      </c>
      <c r="C196" s="90"/>
      <c r="D196" s="90"/>
      <c r="E196" s="90"/>
      <c r="F196" s="90"/>
      <c r="G196" s="90"/>
      <c r="H196" s="90"/>
      <c r="I196" s="90"/>
      <c r="J196" s="90"/>
      <c r="K196" s="72"/>
      <c r="L196" s="72"/>
      <c r="M196" s="72"/>
      <c r="N196" s="72"/>
      <c r="O196" s="72"/>
      <c r="P196" s="72"/>
      <c r="Q196" s="72"/>
      <c r="R196" s="72"/>
      <c r="S196" s="72"/>
      <c r="T196" s="73"/>
      <c r="U196" s="72"/>
      <c r="V196" s="72"/>
      <c r="Y196" s="1"/>
      <c r="Z196" s="1"/>
    </row>
    <row r="197" spans="1:26" ht="25.5" customHeight="1" x14ac:dyDescent="0.25">
      <c r="A197" s="70"/>
      <c r="B197" s="23" t="s">
        <v>252</v>
      </c>
      <c r="M197" s="72"/>
      <c r="N197" s="72"/>
      <c r="O197" s="72"/>
      <c r="P197" s="72"/>
      <c r="Q197" s="72"/>
      <c r="R197" s="72"/>
      <c r="S197" s="72"/>
      <c r="T197" s="73"/>
      <c r="U197" s="72"/>
      <c r="V197" s="72"/>
      <c r="Y197" s="1"/>
      <c r="Z197" s="1"/>
    </row>
    <row r="198" spans="1:26" ht="25.5" customHeight="1" x14ac:dyDescent="0.25">
      <c r="A198" s="70"/>
      <c r="M198" s="72"/>
      <c r="N198" s="72"/>
      <c r="O198" s="72"/>
      <c r="P198" s="72"/>
      <c r="Q198" s="72"/>
      <c r="R198" s="72"/>
      <c r="S198" s="72"/>
      <c r="T198" s="73"/>
      <c r="U198" s="72"/>
      <c r="V198" s="72"/>
      <c r="Y198" s="1"/>
      <c r="Z198" s="1"/>
    </row>
    <row r="199" spans="1:26" ht="25.5" customHeight="1" x14ac:dyDescent="0.25">
      <c r="A199" s="70"/>
      <c r="B199" s="91" t="s">
        <v>253</v>
      </c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72"/>
      <c r="N199" s="72"/>
      <c r="O199" s="72"/>
      <c r="P199" s="72"/>
      <c r="Q199" s="72"/>
      <c r="R199" s="72"/>
      <c r="S199" s="72"/>
      <c r="T199" s="73"/>
      <c r="U199" s="72"/>
      <c r="V199" s="72"/>
      <c r="Y199" s="1"/>
      <c r="Z199" s="1"/>
    </row>
    <row r="200" spans="1:26" ht="25.5" customHeight="1" x14ac:dyDescent="0.25">
      <c r="A200" s="70"/>
      <c r="B200" s="74"/>
      <c r="C200" s="2"/>
      <c r="D200" s="2"/>
      <c r="E200" s="2"/>
      <c r="F200" s="2"/>
      <c r="G200" s="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3"/>
      <c r="U200" s="72"/>
      <c r="V200" s="72"/>
      <c r="Y200" s="1"/>
      <c r="Z200" s="1"/>
    </row>
    <row r="201" spans="1:26" ht="25.5" customHeight="1" x14ac:dyDescent="0.25">
      <c r="A201" s="70"/>
      <c r="B201" s="71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3"/>
      <c r="U201" s="72"/>
      <c r="V201" s="72"/>
      <c r="Y201" s="1"/>
      <c r="Z201" s="1"/>
    </row>
    <row r="202" spans="1:26" ht="25.5" customHeight="1" x14ac:dyDescent="0.25">
      <c r="A202" s="75"/>
      <c r="Y202" s="1"/>
      <c r="Z202" s="1"/>
    </row>
    <row r="203" spans="1:26" ht="25.5" customHeight="1" x14ac:dyDescent="0.25">
      <c r="A203" s="77"/>
      <c r="K203" s="78"/>
      <c r="L203" s="78"/>
      <c r="M203" s="78"/>
      <c r="Y203" s="1"/>
      <c r="Z203" s="1"/>
    </row>
    <row r="204" spans="1:26" ht="25.5" customHeight="1" x14ac:dyDescent="0.3">
      <c r="B204" s="79"/>
      <c r="C204" s="80"/>
      <c r="D204" s="80"/>
      <c r="E204" s="80"/>
      <c r="F204" s="80"/>
      <c r="G204" s="80"/>
      <c r="H204" s="81"/>
      <c r="K204" s="82"/>
      <c r="M204" s="82"/>
      <c r="N204" s="82"/>
      <c r="O204" s="82"/>
      <c r="Q204" s="78"/>
      <c r="R204" s="78"/>
      <c r="S204" s="78"/>
      <c r="U204" s="78"/>
      <c r="V204" s="78"/>
      <c r="Y204" s="1"/>
      <c r="Z204" s="1"/>
    </row>
    <row r="205" spans="1:26" ht="25.5" customHeight="1" x14ac:dyDescent="0.25">
      <c r="Y205" s="1"/>
      <c r="Z205" s="1"/>
    </row>
    <row r="206" spans="1:26" ht="25.5" customHeight="1" x14ac:dyDescent="0.25">
      <c r="Y206" s="1"/>
      <c r="Z206" s="1"/>
    </row>
    <row r="207" spans="1:26" ht="25.5" customHeight="1" x14ac:dyDescent="0.25">
      <c r="Y207" s="1"/>
      <c r="Z207" s="1"/>
    </row>
    <row r="208" spans="1:26" ht="25.5" customHeight="1" x14ac:dyDescent="0.25">
      <c r="A208" s="1"/>
      <c r="B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Y208" s="1"/>
      <c r="Z208" s="1"/>
    </row>
    <row r="209" spans="1:26" ht="25.5" customHeight="1" x14ac:dyDescent="0.25">
      <c r="A209" s="1"/>
      <c r="B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Y209" s="1"/>
      <c r="Z209" s="1"/>
    </row>
    <row r="210" spans="1:26" ht="25.5" customHeight="1" x14ac:dyDescent="0.25">
      <c r="A210" s="1"/>
      <c r="B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Y210" s="1"/>
      <c r="Z210" s="1"/>
    </row>
    <row r="211" spans="1:26" ht="25.5" customHeight="1" x14ac:dyDescent="0.25">
      <c r="A211" s="1"/>
      <c r="B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Y211" s="1"/>
      <c r="Z211" s="1"/>
    </row>
    <row r="212" spans="1:26" ht="25.5" customHeight="1" x14ac:dyDescent="0.25">
      <c r="A212" s="1"/>
      <c r="B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Y212" s="1"/>
      <c r="Z212" s="1"/>
    </row>
    <row r="213" spans="1:26" ht="25.5" customHeight="1" x14ac:dyDescent="0.25">
      <c r="A213" s="1"/>
      <c r="B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Y213" s="1"/>
      <c r="Z213" s="1"/>
    </row>
    <row r="214" spans="1:26" ht="25.5" customHeight="1" x14ac:dyDescent="0.25">
      <c r="A214" s="1"/>
      <c r="B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Y214" s="1"/>
      <c r="Z214" s="1"/>
    </row>
    <row r="215" spans="1:26" ht="25.5" customHeight="1" x14ac:dyDescent="0.25">
      <c r="A215" s="1"/>
      <c r="B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Y215" s="1"/>
      <c r="Z215" s="1"/>
    </row>
    <row r="216" spans="1:26" ht="25.5" customHeight="1" x14ac:dyDescent="0.25">
      <c r="A216" s="1"/>
      <c r="B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Y216" s="1"/>
      <c r="Z216" s="1"/>
    </row>
    <row r="217" spans="1:26" ht="25.5" customHeight="1" x14ac:dyDescent="0.25">
      <c r="A217" s="1"/>
      <c r="B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Y217" s="1"/>
      <c r="Z217" s="1"/>
    </row>
    <row r="218" spans="1:26" ht="25.5" customHeight="1" x14ac:dyDescent="0.25">
      <c r="A218" s="1"/>
      <c r="B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Y218" s="1"/>
      <c r="Z218" s="1"/>
    </row>
    <row r="219" spans="1:26" ht="25.5" customHeight="1" x14ac:dyDescent="0.25">
      <c r="A219" s="1"/>
      <c r="B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Y219" s="1"/>
      <c r="Z219" s="1"/>
    </row>
    <row r="220" spans="1:26" ht="25.5" customHeight="1" x14ac:dyDescent="0.25">
      <c r="A220" s="1"/>
      <c r="B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Y220" s="1"/>
      <c r="Z220" s="1"/>
    </row>
    <row r="221" spans="1:26" ht="25.5" customHeight="1" x14ac:dyDescent="0.25">
      <c r="A221" s="1"/>
      <c r="B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Y221" s="1"/>
      <c r="Z221" s="1"/>
    </row>
    <row r="222" spans="1:26" ht="25.5" customHeight="1" x14ac:dyDescent="0.25">
      <c r="A222" s="1"/>
      <c r="B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Y222" s="1"/>
      <c r="Z222" s="1"/>
    </row>
    <row r="223" spans="1:26" ht="25.5" customHeight="1" x14ac:dyDescent="0.25">
      <c r="A223" s="1"/>
      <c r="B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Y223" s="1"/>
      <c r="Z223" s="1"/>
    </row>
    <row r="224" spans="1:26" ht="25.5" customHeight="1" x14ac:dyDescent="0.25">
      <c r="A224" s="1"/>
      <c r="B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Y224" s="1"/>
      <c r="Z224" s="1"/>
    </row>
    <row r="225" spans="1:26" ht="25.5" customHeight="1" x14ac:dyDescent="0.25">
      <c r="A225" s="1"/>
      <c r="B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Y225" s="1"/>
      <c r="Z225" s="1"/>
    </row>
    <row r="226" spans="1:26" ht="25.5" customHeight="1" x14ac:dyDescent="0.25">
      <c r="A226" s="1"/>
      <c r="B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Y226" s="1"/>
      <c r="Z226" s="1"/>
    </row>
    <row r="227" spans="1:26" ht="25.5" customHeight="1" x14ac:dyDescent="0.25">
      <c r="A227" s="1"/>
      <c r="B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Y227" s="1"/>
      <c r="Z227" s="1"/>
    </row>
    <row r="228" spans="1:26" ht="25.5" customHeight="1" x14ac:dyDescent="0.25">
      <c r="A228" s="1"/>
      <c r="B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Y228" s="1"/>
      <c r="Z228" s="1"/>
    </row>
    <row r="229" spans="1:26" ht="25.5" customHeight="1" x14ac:dyDescent="0.25">
      <c r="A229" s="1"/>
      <c r="B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Y229" s="1"/>
      <c r="Z229" s="1"/>
    </row>
    <row r="230" spans="1:26" ht="25.5" customHeight="1" x14ac:dyDescent="0.25">
      <c r="A230" s="1"/>
      <c r="B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Y230" s="1"/>
      <c r="Z230" s="1"/>
    </row>
    <row r="231" spans="1:26" ht="25.5" customHeight="1" x14ac:dyDescent="0.25">
      <c r="A231" s="1"/>
      <c r="B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Y231" s="1"/>
      <c r="Z231" s="1"/>
    </row>
    <row r="232" spans="1:26" ht="25.5" customHeight="1" x14ac:dyDescent="0.25">
      <c r="A232" s="1"/>
      <c r="B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Y232" s="1"/>
      <c r="Z232" s="1"/>
    </row>
    <row r="233" spans="1:26" ht="25.5" customHeight="1" x14ac:dyDescent="0.25">
      <c r="A233" s="1"/>
      <c r="B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Y233" s="1"/>
      <c r="Z233" s="1"/>
    </row>
    <row r="234" spans="1:26" ht="25.5" customHeight="1" x14ac:dyDescent="0.25">
      <c r="A234" s="1"/>
      <c r="B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Y234" s="1"/>
      <c r="Z234" s="1"/>
    </row>
  </sheetData>
  <autoFilter ref="A24:AB186"/>
  <mergeCells count="30">
    <mergeCell ref="A12:V12"/>
    <mergeCell ref="A4:V4"/>
    <mergeCell ref="A5:V5"/>
    <mergeCell ref="A7:V7"/>
    <mergeCell ref="A8:V8"/>
    <mergeCell ref="A10:V10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S21:S23"/>
    <mergeCell ref="A189:B189"/>
    <mergeCell ref="B196:J196"/>
    <mergeCell ref="B199:L199"/>
    <mergeCell ref="T20:U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2024-05-08T07:05:10Z</dcterms:created>
  <dcterms:modified xsi:type="dcterms:W3CDTF">2024-05-08T12:08:21Z</dcterms:modified>
</cp:coreProperties>
</file>