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от Экономистов\"/>
    </mc:Choice>
  </mc:AlternateContent>
  <bookViews>
    <workbookView xWindow="14520" yWindow="675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Чеченэнерго'!$L$22:$M$22</definedName>
    <definedName name="_xlnm.Print_Area" localSheetId="1">'ФЭМ Чеченэнерго'!$A$1:$H$452</definedName>
  </definedNames>
  <calcPr calcId="162913"/>
</workbook>
</file>

<file path=xl/calcChain.xml><?xml version="1.0" encoding="utf-8"?>
<calcChain xmlns="http://schemas.openxmlformats.org/spreadsheetml/2006/main">
  <c r="E184" i="3" l="1"/>
  <c r="E224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F437" i="3"/>
  <c r="G437" i="3" s="1"/>
  <c r="F436" i="3"/>
  <c r="G436" i="3" s="1"/>
  <c r="E431" i="3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/>
  <c r="G341" i="3" s="1"/>
  <c r="F302" i="3"/>
  <c r="G302" i="3" s="1"/>
  <c r="F295" i="3"/>
  <c r="G295" i="3" s="1"/>
  <c r="F293" i="3"/>
  <c r="G293" i="3" s="1"/>
  <c r="E286" i="3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E229" i="3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D165" i="3"/>
  <c r="F98" i="3"/>
  <c r="G98" i="3" s="1"/>
  <c r="F65" i="3"/>
  <c r="G65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154" i="3"/>
  <c r="G154" i="3" s="1"/>
  <c r="F225" i="3"/>
  <c r="G225" i="3" s="1"/>
  <c r="F227" i="3"/>
  <c r="G227" i="3" s="1"/>
  <c r="F269" i="3"/>
  <c r="G269" i="3" s="1"/>
  <c r="F300" i="3"/>
  <c r="G300" i="3" s="1"/>
  <c r="F343" i="3"/>
  <c r="G343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158" i="3"/>
  <c r="G158" i="3" s="1"/>
  <c r="F229" i="3"/>
  <c r="G229" i="3" s="1"/>
  <c r="F285" i="3"/>
  <c r="G285" i="3" s="1"/>
  <c r="F287" i="3"/>
  <c r="G287" i="3" s="1"/>
  <c r="F434" i="3"/>
  <c r="G434" i="3" s="1"/>
  <c r="F207" i="3"/>
  <c r="G207" i="3" s="1"/>
  <c r="F231" i="3"/>
  <c r="G231" i="3" s="1"/>
  <c r="F292" i="3"/>
  <c r="G292" i="3" s="1"/>
  <c r="F342" i="3"/>
  <c r="G342" i="3" s="1"/>
  <c r="F444" i="3"/>
  <c r="G444" i="3" s="1"/>
  <c r="F155" i="3"/>
  <c r="G155" i="3" s="1"/>
  <c r="F226" i="3"/>
  <c r="G226" i="3" s="1"/>
  <c r="F290" i="3"/>
  <c r="G290" i="3" s="1"/>
  <c r="F346" i="3"/>
  <c r="G346" i="3" s="1"/>
  <c r="F382" i="3"/>
  <c r="G382" i="3" s="1"/>
  <c r="F420" i="3"/>
  <c r="G420" i="3" s="1"/>
  <c r="F422" i="3"/>
  <c r="G422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1" i="3"/>
  <c r="G431" i="3" s="1"/>
  <c r="F433" i="3"/>
  <c r="G433" i="3" s="1"/>
  <c r="F435" i="3"/>
  <c r="G435" i="3" s="1"/>
  <c r="F289" i="3"/>
  <c r="G289" i="3" s="1"/>
  <c r="F271" i="3"/>
  <c r="G271" i="3" s="1"/>
  <c r="F291" i="3"/>
  <c r="G291" i="3" s="1"/>
  <c r="F299" i="3"/>
  <c r="G299" i="3" s="1"/>
  <c r="F286" i="3"/>
  <c r="G286" i="3" s="1"/>
  <c r="F297" i="3"/>
  <c r="G297" i="3" s="1"/>
  <c r="F294" i="3"/>
  <c r="G294" i="3" s="1"/>
  <c r="F288" i="3"/>
  <c r="G288" i="3" s="1"/>
  <c r="E406" i="3"/>
  <c r="E399" i="3"/>
  <c r="F400" i="3"/>
  <c r="G400" i="3" s="1"/>
  <c r="E428" i="3"/>
  <c r="F429" i="3"/>
  <c r="G429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304" i="3"/>
  <c r="G304" i="3" s="1"/>
  <c r="F428" i="3"/>
  <c r="G428" i="3" s="1"/>
  <c r="F399" i="3"/>
  <c r="G399" i="3" s="1"/>
  <c r="F406" i="3"/>
  <c r="G406" i="3" s="1"/>
  <c r="F218" i="3" l="1"/>
  <c r="G218" i="3" s="1"/>
  <c r="F238" i="3" l="1"/>
  <c r="G238" i="3" s="1"/>
  <c r="F219" i="3" l="1"/>
  <c r="G219" i="3" s="1"/>
  <c r="F340" i="3" l="1"/>
  <c r="G340" i="3" s="1"/>
  <c r="F344" i="3" l="1"/>
  <c r="G344" i="3" s="1"/>
  <c r="F283" i="3" l="1"/>
  <c r="G283" i="3" s="1"/>
  <c r="F427" i="3" l="1"/>
  <c r="G427" i="3" s="1"/>
  <c r="E387" i="3" l="1"/>
  <c r="F388" i="3"/>
  <c r="G388" i="3" s="1"/>
  <c r="E384" i="3" l="1"/>
  <c r="F387" i="3"/>
  <c r="G387" i="3" s="1"/>
  <c r="E376" i="3" l="1"/>
  <c r="F384" i="3"/>
  <c r="G384" i="3" s="1"/>
  <c r="F376" i="3" l="1"/>
  <c r="G376" i="3" s="1"/>
  <c r="E398" i="3"/>
  <c r="F398" i="3" l="1"/>
  <c r="G398" i="3" s="1"/>
  <c r="E375" i="3"/>
  <c r="F375" i="3" l="1"/>
  <c r="G375" i="3" s="1"/>
  <c r="E374" i="3"/>
  <c r="F374" i="3" l="1"/>
  <c r="G374" i="3" s="1"/>
  <c r="E373" i="3"/>
  <c r="F373" i="3" l="1"/>
  <c r="G373" i="3" s="1"/>
  <c r="F265" i="3" l="1"/>
  <c r="G265" i="3" s="1"/>
  <c r="E281" i="3" l="1"/>
  <c r="F254" i="3"/>
  <c r="G254" i="3" s="1"/>
  <c r="F282" i="3" l="1"/>
  <c r="G282" i="3" s="1"/>
  <c r="F281" i="3"/>
  <c r="G281" i="3" s="1"/>
  <c r="F345" i="3" l="1"/>
  <c r="G345" i="3" s="1"/>
  <c r="F162" i="3" l="1"/>
  <c r="G162" i="3" s="1"/>
  <c r="F161" i="3"/>
  <c r="G161" i="3" s="1"/>
  <c r="F228" i="3" l="1"/>
  <c r="G228" i="3" s="1"/>
  <c r="F240" i="3"/>
  <c r="G240" i="3" s="1"/>
  <c r="F198" i="3"/>
  <c r="G198" i="3" s="1"/>
  <c r="F189" i="3"/>
  <c r="G189" i="3" s="1"/>
  <c r="F191" i="3"/>
  <c r="G191" i="3" s="1"/>
  <c r="F192" i="3"/>
  <c r="G192" i="3" s="1"/>
  <c r="F199" i="3"/>
  <c r="G199" i="3" s="1"/>
  <c r="F194" i="3"/>
  <c r="G194" i="3" s="1"/>
  <c r="F195" i="3"/>
  <c r="G195" i="3" s="1"/>
  <c r="F175" i="3"/>
  <c r="G175" i="3" s="1"/>
  <c r="F186" i="3"/>
  <c r="G186" i="3" s="1"/>
  <c r="F197" i="3"/>
  <c r="G197" i="3" s="1"/>
  <c r="F176" i="3"/>
  <c r="G176" i="3" s="1"/>
  <c r="F223" i="3" l="1"/>
  <c r="G223" i="3" s="1"/>
  <c r="F200" i="3"/>
  <c r="G200" i="3" s="1"/>
  <c r="F249" i="3"/>
  <c r="G249" i="3" s="1"/>
  <c r="F196" i="3"/>
  <c r="G196" i="3" s="1"/>
  <c r="F201" i="3"/>
  <c r="G201" i="3" s="1"/>
  <c r="F232" i="3"/>
  <c r="G232" i="3" s="1"/>
  <c r="F188" i="3"/>
  <c r="G188" i="3" s="1"/>
  <c r="E187" i="3"/>
  <c r="F173" i="3"/>
  <c r="G173" i="3" s="1"/>
  <c r="F187" i="3" l="1"/>
  <c r="G187" i="3" s="1"/>
  <c r="F235" i="3"/>
  <c r="E209" i="3"/>
  <c r="F203" i="3"/>
  <c r="G203" i="3" s="1"/>
  <c r="E243" i="3"/>
  <c r="F237" i="3"/>
  <c r="G237" i="3" s="1"/>
  <c r="E236" i="3"/>
  <c r="E246" i="3" l="1"/>
  <c r="F222" i="3"/>
  <c r="G222" i="3" s="1"/>
  <c r="E234" i="3"/>
  <c r="F243" i="3"/>
  <c r="G243" i="3" s="1"/>
  <c r="F209" i="3"/>
  <c r="G209" i="3" s="1"/>
  <c r="E245" i="3"/>
  <c r="G235" i="3"/>
  <c r="F210" i="3"/>
  <c r="G210" i="3" s="1"/>
  <c r="F167" i="3"/>
  <c r="G167" i="3" s="1"/>
  <c r="E242" i="3"/>
  <c r="E241" i="3"/>
  <c r="F236" i="3"/>
  <c r="G236" i="3" s="1"/>
  <c r="E247" i="3"/>
  <c r="E244" i="3" l="1"/>
  <c r="F244" i="3" s="1"/>
  <c r="G244" i="3" s="1"/>
  <c r="F184" i="3"/>
  <c r="G184" i="3" s="1"/>
  <c r="E202" i="3"/>
  <c r="F185" i="3"/>
  <c r="G185" i="3" s="1"/>
  <c r="F247" i="3"/>
  <c r="G247" i="3" s="1"/>
  <c r="F242" i="3"/>
  <c r="G242" i="3" s="1"/>
  <c r="E250" i="3"/>
  <c r="F241" i="3"/>
  <c r="G241" i="3" s="1"/>
  <c r="F245" i="3"/>
  <c r="G245" i="3" s="1"/>
  <c r="F234" i="3"/>
  <c r="G234" i="3" s="1"/>
  <c r="F246" i="3"/>
  <c r="G246" i="3" s="1"/>
  <c r="E248" i="3"/>
  <c r="F248" i="3" l="1"/>
  <c r="G248" i="3" s="1"/>
  <c r="F250" i="3"/>
  <c r="G250" i="3" s="1"/>
  <c r="F202" i="3"/>
  <c r="G202" i="3" s="1"/>
  <c r="F163" i="3" l="1"/>
  <c r="G163" i="3" s="1"/>
  <c r="F78" i="3"/>
  <c r="G78" i="3" s="1"/>
  <c r="F164" i="3"/>
  <c r="G164" i="3" s="1"/>
  <c r="F251" i="3" l="1"/>
  <c r="G251" i="3" s="1"/>
  <c r="E252" i="3"/>
  <c r="F252" i="3" l="1"/>
  <c r="G252" i="3" s="1"/>
  <c r="F130" i="3" l="1"/>
  <c r="G130" i="3" s="1"/>
  <c r="E124" i="3"/>
  <c r="F133" i="3"/>
  <c r="G133" i="3" s="1"/>
  <c r="F132" i="3"/>
  <c r="G132" i="3" s="1"/>
  <c r="F138" i="3"/>
  <c r="G138" i="3" s="1"/>
  <c r="F124" i="3" l="1"/>
  <c r="G124" i="3" s="1"/>
  <c r="F31" i="3" l="1"/>
  <c r="G31" i="3" s="1"/>
  <c r="F104" i="3" l="1"/>
  <c r="G104" i="3" s="1"/>
  <c r="F66" i="3"/>
  <c r="G66" i="3" s="1"/>
  <c r="F69" i="3"/>
  <c r="G69" i="3" s="1"/>
  <c r="F71" i="3"/>
  <c r="G71" i="3" s="1"/>
  <c r="F63" i="3"/>
  <c r="G63" i="3" s="1"/>
  <c r="E67" i="3"/>
  <c r="F64" i="3"/>
  <c r="G64" i="3" s="1"/>
  <c r="F57" i="3"/>
  <c r="G57" i="3" s="1"/>
  <c r="E56" i="3"/>
  <c r="F58" i="3"/>
  <c r="G58" i="3" s="1"/>
  <c r="F32" i="3"/>
  <c r="G32" i="3" s="1"/>
  <c r="F29" i="3"/>
  <c r="G29" i="3" s="1"/>
  <c r="E350" i="3"/>
  <c r="E354" i="3"/>
  <c r="F62" i="3" l="1"/>
  <c r="G62" i="3" s="1"/>
  <c r="F99" i="3"/>
  <c r="G99" i="3" s="1"/>
  <c r="F75" i="3"/>
  <c r="G75" i="3" s="1"/>
  <c r="E72" i="3"/>
  <c r="F70" i="3"/>
  <c r="G70" i="3" s="1"/>
  <c r="F68" i="3"/>
  <c r="G68" i="3" s="1"/>
  <c r="F67" i="3"/>
  <c r="G67" i="3" s="1"/>
  <c r="F79" i="3"/>
  <c r="G79" i="3" s="1"/>
  <c r="F56" i="3"/>
  <c r="G56" i="3" s="1"/>
  <c r="E55" i="3"/>
  <c r="F354" i="3"/>
  <c r="G354" i="3" s="1"/>
  <c r="F350" i="3"/>
  <c r="G350" i="3" s="1"/>
  <c r="F106" i="3" l="1"/>
  <c r="G106" i="3" s="1"/>
  <c r="E107" i="3"/>
  <c r="E108" i="3"/>
  <c r="E101" i="3"/>
  <c r="F100" i="3"/>
  <c r="G100" i="3" s="1"/>
  <c r="F60" i="3"/>
  <c r="G60" i="3" s="1"/>
  <c r="F37" i="3"/>
  <c r="G37" i="3" s="1"/>
  <c r="E23" i="3"/>
  <c r="F72" i="3"/>
  <c r="G72" i="3" s="1"/>
  <c r="F47" i="3"/>
  <c r="G47" i="3" s="1"/>
  <c r="E90" i="3"/>
  <c r="F55" i="3"/>
  <c r="G55" i="3" s="1"/>
  <c r="E53" i="3"/>
  <c r="F103" i="3" l="1"/>
  <c r="G103" i="3" s="1"/>
  <c r="F107" i="3"/>
  <c r="G107" i="3" s="1"/>
  <c r="F105" i="3"/>
  <c r="G105" i="3" s="1"/>
  <c r="F101" i="3"/>
  <c r="G101" i="3" s="1"/>
  <c r="F68" i="4"/>
  <c r="F71" i="4"/>
  <c r="F69" i="4"/>
  <c r="F70" i="4"/>
  <c r="E305" i="3"/>
  <c r="F23" i="3"/>
  <c r="G23" i="3" s="1"/>
  <c r="F108" i="3"/>
  <c r="G108" i="3" s="1"/>
  <c r="F97" i="3"/>
  <c r="G97" i="3" s="1"/>
  <c r="E96" i="3"/>
  <c r="E102" i="3"/>
  <c r="F53" i="3"/>
  <c r="G53" i="3" s="1"/>
  <c r="E61" i="3"/>
  <c r="F90" i="3"/>
  <c r="G90" i="3" s="1"/>
  <c r="E87" i="3" l="1"/>
  <c r="F44" i="3"/>
  <c r="G44" i="3" s="1"/>
  <c r="F80" i="3"/>
  <c r="G80" i="3" s="1"/>
  <c r="E95" i="3"/>
  <c r="F52" i="3"/>
  <c r="G52" i="3" s="1"/>
  <c r="F46" i="3"/>
  <c r="G46" i="3" s="1"/>
  <c r="E89" i="3"/>
  <c r="E38" i="3"/>
  <c r="F305" i="3"/>
  <c r="H70" i="4"/>
  <c r="H71" i="4"/>
  <c r="H69" i="4"/>
  <c r="H68" i="4"/>
  <c r="F102" i="3"/>
  <c r="G102" i="3" s="1"/>
  <c r="F96" i="3"/>
  <c r="G96" i="3" s="1"/>
  <c r="F61" i="3"/>
  <c r="G61" i="3" s="1"/>
  <c r="F115" i="3" l="1"/>
  <c r="G115" i="3" s="1"/>
  <c r="E145" i="3"/>
  <c r="F87" i="3"/>
  <c r="G87" i="3" s="1"/>
  <c r="F95" i="3"/>
  <c r="G95" i="3" s="1"/>
  <c r="F89" i="3"/>
  <c r="G89" i="3" s="1"/>
  <c r="E73" i="3"/>
  <c r="E81" i="3"/>
  <c r="F38" i="3"/>
  <c r="G38" i="3" s="1"/>
  <c r="F118" i="3"/>
  <c r="G118" i="3" s="1"/>
  <c r="E148" i="3"/>
  <c r="F145" i="3" l="1"/>
  <c r="G145" i="3" s="1"/>
  <c r="E109" i="3"/>
  <c r="F81" i="3"/>
  <c r="G81" i="3" s="1"/>
  <c r="F73" i="3"/>
  <c r="G73" i="3" s="1"/>
  <c r="E76" i="3"/>
  <c r="F148" i="3"/>
  <c r="G148" i="3" s="1"/>
  <c r="F76" i="3" l="1"/>
  <c r="G76" i="3" s="1"/>
  <c r="E160" i="3"/>
  <c r="E139" i="3"/>
  <c r="F109" i="3"/>
  <c r="G109" i="3" s="1"/>
  <c r="E153" i="3" l="1"/>
  <c r="F123" i="3"/>
  <c r="G123" i="3" s="1"/>
  <c r="F117" i="3"/>
  <c r="G117" i="3" s="1"/>
  <c r="E147" i="3"/>
  <c r="F139" i="3"/>
  <c r="G139" i="3" s="1"/>
  <c r="E165" i="3"/>
  <c r="F160" i="3"/>
  <c r="G160" i="3" s="1"/>
  <c r="F147" i="3" l="1"/>
  <c r="G147" i="3" s="1"/>
  <c r="F153" i="3"/>
  <c r="G153" i="3" s="1"/>
  <c r="F349" i="3" l="1"/>
  <c r="G349" i="3" s="1"/>
  <c r="E303" i="3" l="1"/>
  <c r="F301" i="3"/>
  <c r="G301" i="3" s="1"/>
  <c r="F303" i="3" l="1"/>
  <c r="G303" i="3" s="1"/>
  <c r="F367" i="3" l="1"/>
  <c r="G367" i="3" s="1"/>
  <c r="F352" i="3" l="1"/>
  <c r="G352" i="3" s="1"/>
  <c r="F311" i="3" l="1"/>
  <c r="F313" i="3" l="1"/>
</calcChain>
</file>

<file path=xl/sharedStrings.xml><?xml version="1.0" encoding="utf-8"?>
<sst xmlns="http://schemas.openxmlformats.org/spreadsheetml/2006/main" count="2735" uniqueCount="1137">
  <si>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</si>
  <si>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</si>
  <si>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</si>
  <si>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</si>
  <si>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</si>
  <si>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</si>
  <si>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</si>
  <si>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</si>
  <si>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</si>
  <si>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</si>
  <si>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</si>
  <si>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</si>
  <si>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</si>
  <si>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</si>
  <si>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</si>
  <si>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</si>
  <si>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</si>
  <si>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</si>
  <si>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</si>
  <si>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</si>
  <si>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</si>
  <si>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</si>
  <si>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</si>
  <si>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</si>
  <si>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</si>
  <si>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</si>
  <si>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</si>
  <si>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</si>
  <si>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</si>
  <si>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</si>
  <si>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</si>
  <si>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</si>
  <si>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</si>
  <si>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</si>
  <si>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</si>
  <si>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</si>
  <si>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</si>
  <si>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</si>
  <si>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</si>
  <si>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</si>
  <si>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</si>
  <si>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</si>
  <si>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</si>
  <si>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</si>
  <si>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</si>
  <si>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</si>
  <si>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</si>
  <si>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</si>
  <si>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</si>
  <si>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</si>
  <si>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</si>
  <si>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</si>
  <si>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</si>
  <si>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</si>
  <si>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</si>
  <si>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</si>
  <si>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</si>
  <si>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</si>
  <si>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</si>
  <si>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</si>
  <si>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</si>
  <si>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</si>
  <si>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</si>
  <si>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</si>
  <si>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</si>
  <si>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</si>
  <si>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</si>
  <si>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</si>
  <si>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</si>
  <si>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</si>
  <si>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</si>
  <si>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</si>
  <si>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</si>
  <si>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</si>
  <si>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</si>
  <si>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</si>
  <si>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</si>
  <si>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</si>
  <si>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</si>
  <si>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</si>
  <si>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</si>
  <si>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</si>
  <si>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</si>
  <si>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</si>
  <si>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</si>
  <si>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</si>
  <si>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</si>
  <si>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</si>
  <si>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</si>
  <si>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</si>
  <si>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</si>
  <si>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</si>
  <si>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</si>
  <si>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</si>
  <si>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</si>
  <si>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</si>
  <si>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</si>
  <si>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</si>
  <si>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</si>
  <si>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</si>
  <si>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</si>
  <si>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</si>
  <si>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</si>
  <si>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</si>
  <si>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</si>
  <si>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</si>
  <si>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</si>
  <si>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</si>
  <si>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</si>
  <si>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</si>
  <si>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</si>
  <si>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</si>
  <si>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</si>
  <si>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</si>
  <si>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</si>
  <si>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</si>
  <si>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</si>
  <si>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</si>
  <si>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</si>
  <si>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</si>
  <si>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</si>
  <si>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</si>
  <si>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</si>
  <si>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</si>
  <si>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</si>
  <si>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</si>
  <si>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</si>
  <si>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</si>
  <si>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</si>
  <si>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</si>
  <si>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</si>
  <si>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</si>
  <si>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</si>
  <si>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</si>
  <si>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</si>
  <si>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</si>
  <si>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</si>
  <si>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</si>
  <si>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</si>
  <si>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</si>
  <si>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</si>
  <si>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</si>
  <si>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</si>
  <si>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</si>
  <si>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</si>
  <si>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</si>
  <si>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</si>
  <si>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</si>
  <si>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</si>
  <si>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</si>
  <si>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</si>
  <si>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</si>
  <si>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</si>
  <si>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</si>
  <si>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</si>
  <si>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</si>
  <si>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</si>
  <si>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</si>
  <si>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</si>
  <si>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</si>
  <si>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</si>
  <si>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</si>
  <si>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</si>
  <si>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</si>
  <si>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</si>
  <si>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</si>
  <si>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</si>
  <si>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</si>
  <si>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</si>
  <si>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</si>
  <si>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</si>
  <si>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</si>
  <si>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</si>
  <si>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</si>
  <si>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</si>
  <si>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</si>
  <si>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</si>
  <si>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</si>
  <si>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</si>
  <si>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</si>
  <si>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</si>
  <si>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</si>
  <si>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</si>
  <si>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</si>
  <si>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</si>
  <si>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</si>
  <si>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</si>
  <si>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</si>
  <si>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</si>
  <si>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</si>
  <si>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</si>
  <si>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</si>
  <si>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</si>
  <si>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</si>
  <si>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</si>
  <si>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</si>
  <si>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</si>
  <si>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</si>
  <si>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</si>
  <si>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</si>
  <si>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</si>
  <si>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</si>
  <si>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</si>
  <si>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</si>
  <si>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</si>
  <si>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</si>
  <si>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</si>
  <si>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</si>
  <si>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</si>
  <si>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</si>
  <si>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</si>
  <si>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</si>
  <si>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</si>
  <si>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</si>
  <si>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</si>
  <si>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</si>
  <si>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</si>
  <si>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</si>
  <si>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</si>
  <si>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</si>
  <si>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</si>
  <si>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</si>
  <si>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</si>
  <si>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</si>
  <si>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</si>
  <si>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</si>
  <si>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</si>
  <si>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</si>
  <si>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</si>
  <si>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</si>
  <si>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</si>
  <si>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</si>
  <si>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</si>
  <si>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</si>
  <si>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</si>
  <si>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</si>
  <si>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</si>
  <si>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</si>
  <si>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</si>
  <si>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</si>
  <si>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</si>
  <si>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</si>
  <si>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</si>
  <si>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</si>
  <si>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</si>
  <si>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</si>
  <si>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</si>
  <si>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</si>
  <si>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</si>
  <si>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</si>
  <si>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</si>
  <si>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</si>
  <si>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</si>
  <si>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</si>
  <si>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</si>
  <si>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</si>
  <si>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</si>
  <si>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</si>
  <si>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</si>
  <si>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</si>
  <si>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</si>
  <si>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</si>
  <si>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</si>
  <si>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</si>
  <si>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</si>
  <si>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</si>
  <si>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</si>
  <si>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</si>
  <si>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</si>
  <si>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</si>
  <si>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</si>
  <si>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</si>
  <si>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</si>
  <si>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</si>
  <si>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</si>
  <si>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</si>
  <si>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</si>
  <si>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</si>
  <si>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</si>
  <si>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</si>
  <si>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</si>
  <si>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</si>
  <si>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</si>
  <si>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</si>
  <si>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</si>
  <si>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</si>
  <si>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</si>
  <si>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</si>
  <si>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</si>
  <si>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</si>
  <si>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</si>
  <si>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</si>
  <si>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</si>
  <si>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</si>
  <si>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</si>
  <si>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</si>
  <si>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</si>
  <si>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</si>
  <si>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</si>
  <si>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</si>
  <si>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</si>
  <si>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</si>
  <si>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</si>
  <si>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</si>
  <si>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</si>
  <si>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</si>
  <si>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</si>
  <si>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</si>
  <si>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</si>
  <si>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</si>
  <si>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</si>
  <si>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</si>
  <si>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</si>
  <si>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</si>
  <si>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</si>
  <si>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</si>
  <si>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</si>
  <si>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</si>
  <si>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</si>
  <si>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</si>
  <si>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</si>
  <si>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</si>
  <si>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</si>
  <si>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</si>
  <si>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</si>
  <si>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</si>
  <si>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</si>
  <si>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</si>
  <si>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</si>
  <si>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</si>
  <si>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</si>
  <si>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</si>
  <si>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</si>
  <si>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</si>
  <si>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</si>
  <si>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</si>
  <si>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</si>
  <si>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</si>
  <si>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</si>
  <si>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</si>
  <si>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</si>
  <si>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</si>
  <si>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</si>
  <si>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</si>
  <si>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</si>
  <si>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</si>
  <si>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</si>
  <si>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</si>
  <si>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</si>
  <si>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</si>
  <si>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</si>
  <si>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</si>
  <si>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</si>
  <si>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</si>
  <si>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</si>
  <si>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</si>
  <si>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</si>
  <si>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</si>
  <si>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</si>
  <si>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</si>
  <si>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</si>
  <si>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</si>
  <si>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</si>
  <si>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</si>
  <si>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</si>
  <si>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</si>
  <si>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</si>
  <si>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</si>
  <si>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</si>
  <si>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</si>
  <si>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</si>
  <si>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</si>
  <si>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</si>
  <si>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</si>
  <si>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</si>
  <si>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</si>
  <si>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</si>
  <si>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</si>
  <si>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</si>
  <si>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</si>
  <si>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</si>
  <si>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</si>
  <si>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</si>
  <si>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</si>
  <si>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</si>
  <si>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</si>
  <si>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</si>
  <si>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</si>
  <si>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</si>
  <si>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</si>
  <si>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</si>
  <si>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</si>
  <si>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</si>
  <si>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</si>
  <si>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</si>
  <si>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</si>
  <si>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</si>
  <si>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</si>
  <si>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</si>
  <si>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</si>
  <si>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</si>
  <si>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</si>
  <si>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</si>
  <si>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</si>
  <si>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</si>
  <si>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</si>
  <si>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</si>
  <si>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</si>
  <si>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</si>
  <si>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</si>
  <si>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</si>
  <si>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</si>
  <si>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</si>
  <si>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</si>
  <si>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</si>
  <si>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</si>
  <si>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</si>
  <si>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</si>
  <si>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</si>
  <si>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</si>
  <si>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</si>
  <si>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</si>
  <si>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</si>
  <si>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</si>
  <si>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</si>
  <si>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</si>
  <si>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</si>
  <si>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</si>
  <si>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</si>
  <si>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</si>
  <si>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</si>
  <si>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</si>
  <si>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</si>
  <si>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</si>
  <si>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</si>
  <si>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</si>
  <si>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</si>
  <si>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</si>
  <si>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</si>
  <si>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</si>
  <si>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</si>
  <si>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</si>
  <si>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</si>
  <si>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</si>
  <si>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</si>
  <si>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</si>
  <si>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</si>
  <si>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</si>
  <si>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</si>
  <si>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</si>
  <si>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</si>
  <si>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</si>
  <si>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</si>
  <si>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</si>
  <si>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</si>
  <si>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</si>
  <si>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</si>
  <si>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</si>
  <si>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</si>
  <si>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</si>
  <si>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</si>
  <si>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</si>
  <si>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</si>
  <si>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</si>
  <si>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</si>
  <si>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</si>
  <si>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</si>
  <si>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</si>
  <si>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</si>
  <si>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</si>
  <si>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</si>
  <si>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</si>
  <si>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</si>
  <si>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</si>
  <si>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</si>
  <si>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</si>
  <si>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</si>
  <si>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</si>
  <si>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</si>
  <si>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</si>
  <si>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</si>
  <si>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</si>
  <si>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</si>
  <si>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</si>
  <si>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</si>
  <si>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</si>
  <si>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</si>
  <si>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</si>
  <si>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</si>
  <si>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</si>
  <si>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</si>
  <si>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</si>
  <si>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</si>
  <si>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</si>
  <si>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</si>
  <si>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</si>
  <si>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</si>
  <si>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</si>
  <si>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</si>
  <si>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</si>
  <si>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</si>
  <si>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</si>
  <si>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</si>
  <si>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</si>
  <si>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</si>
  <si>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</si>
  <si>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</si>
  <si>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</si>
  <si>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</si>
  <si>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</si>
  <si>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</si>
  <si>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</si>
  <si>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</si>
  <si>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</si>
  <si>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</si>
  <si>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</si>
  <si>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</si>
  <si>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</si>
  <si>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</si>
  <si>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</si>
  <si>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</si>
  <si>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</si>
  <si>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</si>
  <si>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</si>
  <si>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</si>
  <si>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</si>
  <si>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</si>
  <si>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</si>
  <si>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</si>
  <si>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</si>
  <si>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</si>
  <si>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</si>
  <si>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</si>
  <si>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</si>
  <si>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</si>
  <si>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</si>
  <si>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</si>
  <si>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</si>
  <si>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</si>
  <si>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</si>
  <si>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</si>
  <si>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</si>
  <si>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</si>
  <si>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</si>
  <si>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</si>
  <si>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</si>
  <si>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</si>
  <si>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</si>
  <si>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</si>
  <si>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</si>
  <si>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</si>
  <si>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</si>
  <si>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</si>
  <si>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</si>
  <si>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</si>
  <si>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</si>
  <si>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</si>
  <si>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</si>
  <si>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</si>
  <si>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</si>
  <si>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</si>
  <si>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</si>
  <si>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</si>
  <si>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</si>
  <si>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</si>
  <si>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</si>
  <si>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</si>
  <si>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</si>
  <si>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</si>
  <si>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</si>
  <si>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</si>
  <si>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</si>
  <si>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</si>
  <si>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</si>
  <si>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</si>
  <si>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</si>
  <si>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</si>
  <si>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</si>
  <si>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</si>
  <si>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</si>
  <si>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</si>
  <si>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</si>
  <si>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</si>
  <si>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</si>
  <si>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</si>
  <si>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</si>
  <si>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</si>
  <si>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</si>
  <si>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</si>
  <si>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</si>
  <si>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</si>
  <si>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</si>
  <si>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</si>
  <si>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</si>
  <si>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</si>
  <si>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</si>
  <si>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</si>
  <si>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</si>
  <si>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</si>
  <si>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</si>
  <si>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</si>
  <si>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</si>
  <si>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</si>
  <si>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</si>
  <si>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</si>
  <si>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</si>
  <si>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</si>
  <si>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</si>
  <si>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</si>
  <si>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</si>
  <si>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</si>
  <si>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</si>
  <si>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</si>
  <si>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</si>
  <si>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</si>
  <si>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</si>
  <si>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</si>
  <si>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</si>
  <si>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</si>
  <si>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</si>
  <si>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</si>
  <si>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</si>
  <si>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</si>
  <si>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</si>
  <si>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</si>
  <si>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</si>
  <si>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</si>
  <si>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</si>
  <si>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</si>
  <si>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</si>
  <si>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</si>
  <si>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</si>
  <si>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</si>
  <si>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</si>
  <si>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</si>
  <si>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</si>
  <si>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</si>
  <si>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</si>
  <si>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</si>
  <si>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</si>
  <si>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</si>
  <si>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</si>
  <si>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</si>
  <si>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</si>
  <si>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</si>
  <si>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</si>
  <si>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</si>
  <si>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</si>
  <si>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</si>
  <si>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</si>
  <si>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</si>
  <si>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</si>
  <si>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</si>
  <si>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</si>
  <si>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</si>
  <si>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</si>
  <si>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</si>
  <si>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</si>
  <si>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</si>
  <si>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</si>
  <si>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</si>
  <si>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</si>
  <si>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</si>
  <si>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</si>
  <si>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</si>
  <si>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</si>
  <si>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</si>
  <si>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</si>
  <si>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</si>
  <si>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</si>
  <si>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</si>
  <si>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</si>
  <si>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</si>
  <si>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</si>
  <si>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</si>
  <si>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</si>
  <si>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</si>
  <si>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</si>
  <si>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</si>
  <si>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</si>
  <si>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</si>
  <si>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</si>
  <si>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</si>
  <si>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</si>
  <si>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</si>
  <si>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</si>
  <si>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</si>
  <si>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</si>
  <si>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</si>
  <si>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</si>
  <si>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</si>
  <si>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</si>
  <si>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</si>
  <si>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</si>
  <si>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</si>
  <si>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</si>
  <si>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</si>
  <si>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</si>
  <si>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</si>
  <si>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</si>
  <si>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</si>
  <si>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</si>
  <si>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</si>
  <si>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</si>
  <si>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</si>
  <si>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</si>
  <si>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</si>
  <si>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</si>
  <si>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</si>
  <si>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</si>
  <si>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</si>
  <si>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</si>
  <si>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</si>
  <si>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</si>
  <si>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</si>
  <si>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</si>
  <si>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</si>
  <si>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</si>
  <si>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</si>
  <si>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</si>
  <si>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</si>
  <si>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</si>
  <si>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</si>
  <si>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</si>
  <si>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</si>
  <si>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</si>
  <si>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</si>
  <si>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</si>
  <si>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</si>
  <si>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</si>
  <si>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</si>
  <si>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</si>
  <si>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</si>
  <si>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</si>
  <si>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</si>
  <si>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</si>
  <si>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</si>
  <si>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</si>
  <si>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</si>
  <si>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</si>
  <si>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</si>
  <si>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</si>
  <si>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</si>
  <si>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</si>
  <si>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</si>
  <si>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</si>
  <si>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</si>
  <si>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</si>
  <si>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</si>
  <si>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</si>
  <si>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</si>
  <si>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</si>
  <si>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</si>
  <si>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</si>
  <si>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</si>
  <si>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</si>
  <si>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</si>
  <si>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</si>
  <si>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</si>
  <si>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</si>
  <si>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</si>
  <si>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</si>
  <si>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</si>
  <si>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</si>
  <si>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</si>
  <si>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</si>
  <si>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</si>
  <si>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</si>
  <si>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</si>
  <si>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</si>
  <si>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</si>
  <si>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</si>
  <si>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</si>
  <si>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</si>
  <si>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</si>
  <si>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</si>
  <si>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</si>
  <si>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</si>
  <si>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</si>
  <si>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</si>
  <si>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</si>
  <si>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</si>
  <si>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</si>
  <si>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</si>
  <si>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</si>
  <si>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</si>
  <si>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</si>
  <si>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</si>
  <si>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</si>
  <si>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</si>
  <si>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</si>
  <si>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</si>
  <si>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</si>
  <si>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</si>
  <si>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</si>
  <si>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</si>
  <si>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</si>
  <si>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</si>
  <si>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</si>
  <si>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</si>
  <si>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</si>
  <si>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</si>
  <si>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</si>
  <si>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</si>
  <si>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</si>
  <si>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</si>
  <si>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</si>
  <si>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</si>
  <si>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</si>
  <si>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</si>
  <si>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</si>
  <si>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</si>
  <si>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</si>
  <si>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</si>
  <si>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</si>
  <si>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</si>
  <si>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</si>
  <si>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</si>
  <si>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</si>
  <si>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</si>
  <si>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</si>
  <si>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</si>
  <si>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</si>
  <si>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</si>
  <si>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</si>
  <si>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</si>
  <si>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</si>
  <si>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</si>
  <si>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</si>
  <si>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</si>
  <si>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</si>
  <si>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</si>
  <si>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</si>
  <si>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</si>
  <si>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</si>
  <si>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</si>
  <si>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</si>
  <si>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</si>
  <si>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</si>
  <si>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</si>
  <si>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</si>
  <si>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</si>
  <si>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</si>
  <si>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</si>
  <si>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</si>
  <si>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</si>
  <si>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</si>
  <si>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</si>
  <si>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</si>
  <si>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</si>
  <si>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</si>
  <si>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</si>
  <si>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</si>
  <si>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</si>
  <si>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</si>
  <si>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</si>
  <si>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</si>
  <si>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</si>
  <si>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</si>
  <si>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</si>
  <si>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</si>
  <si>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</si>
  <si>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</si>
  <si>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</si>
  <si>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</si>
  <si>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</si>
  <si>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</si>
  <si>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</si>
  <si>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</si>
  <si>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</si>
  <si>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</si>
  <si>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</si>
  <si>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</si>
  <si>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</si>
  <si>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</si>
  <si>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</si>
  <si>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</si>
  <si>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</si>
  <si>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</si>
  <si>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</si>
  <si>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</si>
  <si>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</si>
  <si>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</si>
  <si>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</si>
  <si>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</si>
  <si>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</si>
  <si>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</si>
  <si>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</si>
  <si>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</si>
  <si>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</si>
  <si>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</si>
  <si>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</si>
  <si>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</si>
  <si>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</si>
  <si>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</si>
  <si>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</si>
  <si>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</si>
  <si>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</si>
  <si>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</si>
  <si>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</si>
  <si>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</si>
  <si>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</si>
  <si>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</si>
  <si>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</si>
  <si>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</si>
  <si>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</si>
  <si>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</si>
  <si>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</si>
  <si>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</si>
  <si>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</si>
  <si>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</si>
  <si>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</si>
  <si>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</si>
  <si>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</si>
  <si>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</si>
  <si>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</si>
  <si>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</si>
  <si>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</si>
  <si>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</si>
  <si>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</si>
  <si>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</si>
  <si>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</si>
  <si>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</si>
  <si>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</si>
  <si>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</si>
  <si>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</si>
  <si>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</si>
  <si>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</si>
  <si>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</si>
  <si>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</si>
  <si>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</si>
  <si>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</si>
  <si>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</si>
  <si>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</si>
  <si>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</si>
  <si>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</si>
  <si>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</si>
  <si>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</si>
  <si>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</si>
  <si>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</si>
  <si>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</si>
  <si>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</si>
  <si>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</si>
  <si>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</si>
  <si>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</si>
  <si>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</si>
  <si>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</si>
  <si>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</si>
  <si>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</si>
  <si>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</si>
  <si>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</si>
  <si>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</si>
  <si>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</si>
  <si>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</si>
  <si>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</si>
  <si>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</si>
  <si>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</si>
  <si>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</si>
  <si>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</si>
  <si>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</si>
  <si>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</si>
  <si>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</si>
  <si>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</si>
  <si>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</si>
  <si>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</si>
  <si>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</si>
  <si>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</si>
  <si>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</si>
  <si>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</si>
  <si>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</si>
  <si>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</si>
  <si>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</si>
  <si>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</si>
  <si>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</si>
  <si>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</si>
  <si>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</si>
  <si>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</si>
  <si>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</si>
  <si>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</si>
  <si>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</si>
  <si>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</si>
  <si>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</si>
  <si>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</si>
  <si>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</si>
  <si>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</si>
  <si>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</si>
  <si>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</si>
  <si>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</si>
  <si>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</si>
  <si>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</si>
  <si>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</si>
  <si>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</si>
  <si>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</si>
  <si>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</si>
  <si>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</si>
  <si>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</si>
  <si>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</si>
  <si>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</si>
  <si>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</si>
  <si>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</si>
  <si>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</si>
  <si>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</si>
  <si>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</si>
  <si>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</si>
  <si>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</si>
  <si>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</si>
  <si>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</si>
  <si>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</si>
  <si>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</si>
  <si>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</si>
  <si>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</si>
  <si>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</si>
  <si>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</si>
  <si>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</si>
  <si>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</si>
  <si>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</si>
  <si>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</si>
  <si>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</si>
  <si>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</si>
  <si>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</si>
  <si>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</si>
  <si>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</si>
  <si>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</si>
  <si>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</si>
  <si>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</si>
  <si>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</si>
  <si>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</si>
  <si>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</si>
  <si>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</si>
  <si>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</si>
  <si>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</si>
  <si>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</si>
  <si>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</si>
  <si>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</si>
  <si>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</si>
  <si>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</si>
  <si>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</si>
  <si>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</si>
  <si>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</si>
  <si>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</si>
  <si>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</si>
  <si>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</si>
  <si>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</si>
  <si>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</si>
  <si>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</si>
  <si>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</si>
  <si>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</si>
  <si>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</si>
  <si>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</si>
  <si>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</si>
  <si>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</si>
  <si>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</si>
  <si>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</si>
  <si>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</si>
  <si>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</si>
  <si>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</si>
  <si>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</si>
  <si>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</si>
  <si>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</si>
  <si>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</si>
  <si>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</si>
  <si>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</si>
  <si>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</si>
  <si>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</si>
  <si>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</si>
  <si>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</si>
  <si>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</si>
  <si>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</si>
  <si>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</si>
  <si>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</si>
  <si>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</si>
  <si>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</si>
  <si>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</si>
  <si>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</si>
  <si>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</si>
  <si>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</si>
  <si>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</si>
  <si>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</si>
  <si>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</si>
  <si>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</si>
  <si>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</si>
  <si>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</si>
  <si>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</si>
  <si>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</si>
  <si>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</si>
  <si>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</si>
  <si>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</si>
  <si>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</si>
  <si>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</si>
  <si>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</si>
  <si>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</si>
  <si>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</si>
  <si>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</si>
  <si>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</si>
  <si>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</si>
  <si>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</si>
  <si>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</si>
  <si>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</si>
  <si>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</si>
  <si>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</si>
  <si>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</si>
  <si>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</si>
  <si>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</si>
  <si>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</si>
  <si>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</si>
  <si>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</si>
  <si>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</si>
  <si>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</si>
  <si>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</si>
  <si>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</si>
  <si>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</si>
  <si>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</si>
  <si>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</si>
  <si>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</si>
  <si>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</si>
  <si>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</si>
  <si>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</si>
  <si>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</si>
  <si>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</si>
  <si>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</si>
  <si>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</si>
  <si>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</si>
  <si>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</si>
  <si>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</si>
  <si>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</si>
  <si>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</si>
  <si>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</si>
  <si>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Причины отклонений</t>
  </si>
  <si>
    <t>8</t>
  </si>
  <si>
    <t xml:space="preserve">                   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</si>
  <si>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22.12.2021 №28@</t>
  </si>
  <si>
    <t xml:space="preserve">2022 г. </t>
  </si>
  <si>
    <t>1 кв. факт</t>
  </si>
  <si>
    <t>Рост обусловлен восстановлением резерва по сомнительным долгам в сумме 669,6 млн рублей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</si>
  <si>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на сумму 669,6 млн рублей в связи с низкой платежной дисциплиной конечных потребителей электроэнергии</t>
  </si>
  <si>
    <t>Погашение займов ПАО "Россети" предусмотрено в конце 2022 года.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</si>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</sst>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22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9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9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9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9" applyNumberFormat="1" applyFont="1" applyFill="1" applyBorder="1" applyAlignment="1" applyProtection="1">
      <alignment horizontal="right"/>
    </xf>
    <xf numFmtId="168" fontId="30" fillId="25" borderId="14" xfId="79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9" applyNumberFormat="1" applyFont="1" applyFill="1" applyBorder="1" applyAlignment="1" applyProtection="1">
      <alignment horizontal="right"/>
    </xf>
    <xf numFmtId="168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3" applyNumberFormat="1" applyFont="1" applyFill="1" applyBorder="1" applyAlignment="1">
      <alignment horizontal="center" vertical="center" wrapText="1"/>
    </xf>
    <xf numFmtId="165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9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2" applyFont="1" applyFill="1" applyBorder="1" applyAlignment="1">
      <alignment vertical="center"/>
    </xf>
    <xf numFmtId="165" fontId="54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70" fontId="34" fillId="0" borderId="19" xfId="73" applyNumberFormat="1" applyFont="1" applyFill="1" applyBorder="1" applyAlignment="1">
      <alignment horizontal="center" vertical="center"/>
    </xf>
    <xf numFmtId="170" fontId="54" fillId="0" borderId="19" xfId="73" applyNumberFormat="1" applyFont="1" applyFill="1" applyBorder="1" applyAlignment="1">
      <alignment horizontal="center" vertical="center"/>
    </xf>
    <xf numFmtId="170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3" fontId="61" fillId="0" borderId="0" xfId="78" applyNumberFormat="1" applyFont="1" applyAlignment="1">
      <alignment horizontal="center" vertical="center"/>
    </xf>
    <xf numFmtId="173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 wrapText="1"/>
    </xf>
    <xf numFmtId="174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5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173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5" fontId="61" fillId="0" borderId="0" xfId="68" applyNumberFormat="1" applyFont="1" applyAlignment="1">
      <alignment horizontal="center" vertical="center"/>
    </xf>
    <xf numFmtId="176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2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2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2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2" fontId="62" fillId="31" borderId="0" xfId="56" applyNumberFormat="1" applyFont="1" applyFill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172" fontId="67" fillId="0" borderId="0" xfId="56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2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5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5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5" fontId="28" fillId="0" borderId="41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 wrapText="1"/>
    </xf>
    <xf numFmtId="175" fontId="28" fillId="0" borderId="17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/>
    </xf>
    <xf numFmtId="175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46" fillId="0" borderId="0" xfId="43" applyFont="1" applyFill="1" applyBorder="1" applyAlignment="1">
      <alignment horizontal="center" vertical="center" wrapText="1"/>
    </xf>
    <xf numFmtId="0" fontId="47" fillId="0" borderId="0" xfId="43" applyFont="1" applyFill="1" applyBorder="1" applyAlignment="1">
      <alignment horizontal="center" vertical="center" wrapText="1"/>
    </xf>
    <xf numFmtId="0" fontId="44" fillId="0" borderId="0" xfId="43" applyFont="1" applyFill="1" applyBorder="1" applyAlignment="1">
      <alignment horizontal="center" vertical="center" wrapText="1"/>
    </xf>
    <xf numFmtId="49" fontId="2" fillId="0" borderId="0" xfId="43" applyNumberFormat="1" applyFont="1" applyFill="1" applyBorder="1" applyAlignment="1">
      <alignment horizontal="center" vertical="center"/>
    </xf>
    <xf numFmtId="175" fontId="28" fillId="0" borderId="38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center" vertical="center"/>
    </xf>
    <xf numFmtId="175" fontId="28" fillId="0" borderId="17" xfId="0" applyNumberFormat="1" applyFont="1" applyFill="1" applyBorder="1" applyAlignment="1">
      <alignment horizontal="center" vertical="center"/>
    </xf>
    <xf numFmtId="175" fontId="28" fillId="0" borderId="31" xfId="0" applyNumberFormat="1" applyFont="1" applyFill="1" applyBorder="1" applyAlignment="1">
      <alignment horizontal="center" vertical="center"/>
    </xf>
    <xf numFmtId="175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168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5" fontId="28" fillId="0" borderId="19" xfId="63" applyNumberFormat="1" applyFont="1" applyFill="1" applyBorder="1" applyAlignment="1">
      <alignment horizontal="center" vertical="center"/>
    </xf>
    <xf numFmtId="10" fontId="71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1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1" fillId="0" borderId="31" xfId="63" applyNumberFormat="1" applyFont="1" applyFill="1" applyBorder="1" applyAlignment="1">
      <alignment horizontal="center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5" fontId="28" fillId="0" borderId="31" xfId="72" applyNumberFormat="1" applyFont="1" applyFill="1" applyBorder="1" applyAlignment="1">
      <alignment horizontal="center" vertical="center"/>
    </xf>
    <xf numFmtId="3" fontId="1" fillId="0" borderId="0" xfId="43" applyNumberFormat="1" applyFont="1" applyFill="1"/>
    <xf numFmtId="0" fontId="1" fillId="0" borderId="19" xfId="43" applyFont="1" applyFill="1" applyBorder="1" applyAlignment="1">
      <alignment horizontal="left" vertical="center" indent="7"/>
    </xf>
    <xf numFmtId="3" fontId="28" fillId="0" borderId="31" xfId="72" applyNumberFormat="1" applyFont="1" applyFill="1" applyBorder="1" applyAlignment="1">
      <alignment horizontal="center" vertical="center"/>
    </xf>
    <xf numFmtId="168" fontId="28" fillId="0" borderId="0" xfId="0" applyNumberFormat="1" applyFont="1" applyFill="1" applyBorder="1" applyAlignment="1">
      <alignment horizontal="center" vertical="center"/>
    </xf>
    <xf numFmtId="175" fontId="28" fillId="0" borderId="0" xfId="63" applyNumberFormat="1" applyFont="1" applyFill="1" applyBorder="1" applyAlignment="1">
      <alignment horizontal="center" vertical="center"/>
    </xf>
    <xf numFmtId="3" fontId="28" fillId="0" borderId="31" xfId="0" applyNumberFormat="1" applyFont="1" applyFill="1" applyBorder="1" applyAlignment="1">
      <alignment horizontal="center" vertical="center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45" fillId="0" borderId="0" xfId="43" applyFont="1" applyFill="1" applyBorder="1" applyAlignment="1">
      <alignment horizontal="center" vertical="center" wrapText="1"/>
    </xf>
    <xf numFmtId="175" fontId="28" fillId="0" borderId="19" xfId="0" applyNumberFormat="1" applyFont="1" applyFill="1" applyBorder="1" applyAlignment="1">
      <alignment horizontal="left" vertical="center" wrapText="1"/>
    </xf>
    <xf numFmtId="49" fontId="44" fillId="0" borderId="19" xfId="43" applyNumberFormat="1" applyFont="1" applyFill="1" applyBorder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1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84" t="s">
        <v>236</v>
      </c>
      <c r="B1" s="385"/>
      <c r="C1" s="385"/>
      <c r="D1" s="385"/>
      <c r="E1" s="385"/>
      <c r="F1" s="385"/>
      <c r="G1" s="385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86" t="s">
        <v>321</v>
      </c>
      <c r="B72" s="386"/>
      <c r="C72" s="386"/>
      <c r="D72" s="386"/>
      <c r="E72" s="386"/>
      <c r="F72" s="386"/>
      <c r="G72" s="386"/>
    </row>
    <row r="73" spans="1:8" ht="15" x14ac:dyDescent="0.25">
      <c r="A73" s="386"/>
      <c r="B73" s="386"/>
      <c r="C73" s="386"/>
      <c r="D73" s="386"/>
      <c r="E73" s="386"/>
      <c r="F73" s="386"/>
      <c r="G73" s="386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86" t="s">
        <v>347</v>
      </c>
      <c r="B122" s="386"/>
      <c r="C122" s="386"/>
      <c r="D122" s="386"/>
      <c r="E122" s="386"/>
      <c r="F122" s="386"/>
      <c r="G122" s="386"/>
      <c r="H122" s="110"/>
      <c r="I122" s="110"/>
      <c r="J122" s="110"/>
      <c r="K122" s="110"/>
      <c r="L122" s="110"/>
    </row>
    <row r="123" spans="1:12" x14ac:dyDescent="0.25">
      <c r="A123" s="386"/>
      <c r="B123" s="386"/>
      <c r="C123" s="386"/>
      <c r="D123" s="386"/>
      <c r="E123" s="386"/>
      <c r="F123" s="386"/>
      <c r="G123" s="38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87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87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88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88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88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88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83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83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83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83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83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83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9"/>
  <sheetViews>
    <sheetView tabSelected="1" view="pageBreakPreview" topLeftCell="A6" zoomScale="90" zoomScaleNormal="100" zoomScaleSheetLayoutView="90" workbookViewId="0">
      <pane xSplit="3" ySplit="17" topLeftCell="D448" activePane="bottomRight" state="frozen"/>
      <selection activeCell="A6" sqref="A6"/>
      <selection pane="topRight" activeCell="D6" sqref="D6"/>
      <selection pane="bottomLeft" activeCell="A23" sqref="A23"/>
      <selection pane="bottomRight" activeCell="E15" sqref="E15"/>
    </sheetView>
  </sheetViews>
  <sheetFormatPr defaultColWidth="10.28515625" defaultRowHeight="15.75" outlineLevelRow="1" outlineLevelCol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70.5703125" style="300" customWidth="1" outlineLevel="1"/>
    <col min="9" max="9" width="9.7109375" style="300" customWidth="1"/>
    <col min="10" max="10" width="5.7109375" style="300" customWidth="1"/>
    <col min="11" max="11" width="4.5703125" style="300" customWidth="1"/>
    <col min="12" max="12" width="2.5703125" style="300" customWidth="1"/>
    <col min="13" max="13" width="3.85546875" style="300" customWidth="1"/>
    <col min="14" max="14" width="13.28515625" style="300" customWidth="1"/>
    <col min="15" max="16384" width="10.28515625" style="300"/>
  </cols>
  <sheetData>
    <row r="1" spans="1:9" ht="18.75" x14ac:dyDescent="0.25">
      <c r="E1" s="353"/>
    </row>
    <row r="2" spans="1:9" ht="18.75" x14ac:dyDescent="0.25">
      <c r="E2" s="353"/>
    </row>
    <row r="3" spans="1:9" ht="18.75" x14ac:dyDescent="0.25">
      <c r="E3" s="353"/>
    </row>
    <row r="6" spans="1:9" ht="15.75" customHeight="1" x14ac:dyDescent="0.25">
      <c r="A6" s="391" t="s">
        <v>1136</v>
      </c>
      <c r="B6" s="391"/>
      <c r="C6" s="391"/>
      <c r="D6" s="391"/>
      <c r="E6" s="391"/>
      <c r="F6" s="391"/>
      <c r="G6" s="391"/>
      <c r="H6" s="377"/>
      <c r="I6" s="377"/>
    </row>
    <row r="7" spans="1:9" ht="29.25" customHeight="1" x14ac:dyDescent="0.25">
      <c r="A7" s="391"/>
      <c r="B7" s="391"/>
      <c r="C7" s="391"/>
      <c r="D7" s="391"/>
      <c r="E7" s="391"/>
      <c r="F7" s="391"/>
      <c r="G7" s="391"/>
      <c r="H7" s="377"/>
      <c r="I7" s="377"/>
    </row>
    <row r="8" spans="1:9" ht="7.5" customHeight="1" x14ac:dyDescent="0.25"/>
    <row r="9" spans="1:9" ht="17.25" customHeight="1" x14ac:dyDescent="0.25">
      <c r="A9" s="405" t="s">
        <v>1122</v>
      </c>
      <c r="B9" s="405"/>
    </row>
    <row r="10" spans="1:9" ht="10.5" customHeight="1" x14ac:dyDescent="0.25">
      <c r="B10" s="354" t="s">
        <v>609</v>
      </c>
    </row>
    <row r="11" spans="1:9" ht="18.75" x14ac:dyDescent="0.25">
      <c r="B11" s="355" t="s">
        <v>1123</v>
      </c>
    </row>
    <row r="12" spans="1:9" ht="15.75" customHeight="1" x14ac:dyDescent="0.25">
      <c r="A12" s="409" t="s">
        <v>1129</v>
      </c>
      <c r="B12" s="409"/>
    </row>
    <row r="13" spans="1:9" ht="5.25" customHeight="1" x14ac:dyDescent="0.25">
      <c r="B13" s="355"/>
    </row>
    <row r="14" spans="1:9" ht="40.5" customHeight="1" x14ac:dyDescent="0.25">
      <c r="A14" s="395" t="s">
        <v>1130</v>
      </c>
      <c r="B14" s="395"/>
    </row>
    <row r="15" spans="1:9" x14ac:dyDescent="0.25">
      <c r="A15" s="396" t="s">
        <v>608</v>
      </c>
      <c r="B15" s="396"/>
    </row>
    <row r="16" spans="1:9" x14ac:dyDescent="0.25">
      <c r="A16" s="300"/>
      <c r="B16" s="300"/>
      <c r="C16" s="300"/>
    </row>
    <row r="17" spans="1:15" x14ac:dyDescent="0.25">
      <c r="A17" s="300"/>
      <c r="B17" s="300"/>
      <c r="C17" s="300"/>
      <c r="E17" s="356"/>
      <c r="F17" s="356"/>
      <c r="G17" s="356"/>
      <c r="H17" s="356"/>
    </row>
    <row r="18" spans="1:15" ht="18.75" customHeight="1" thickBot="1" x14ac:dyDescent="0.3">
      <c r="A18" s="412" t="s">
        <v>923</v>
      </c>
      <c r="B18" s="412"/>
      <c r="C18" s="412"/>
      <c r="D18" s="412"/>
      <c r="E18" s="412"/>
      <c r="F18" s="412"/>
      <c r="G18" s="412"/>
      <c r="H18" s="380"/>
      <c r="I18" s="380"/>
    </row>
    <row r="19" spans="1:15" ht="35.25" customHeight="1" x14ac:dyDescent="0.25">
      <c r="A19" s="401" t="s">
        <v>0</v>
      </c>
      <c r="B19" s="389" t="s">
        <v>1</v>
      </c>
      <c r="C19" s="419" t="s">
        <v>610</v>
      </c>
      <c r="D19" s="397" t="s">
        <v>1131</v>
      </c>
      <c r="E19" s="398"/>
      <c r="F19" s="421" t="s">
        <v>1113</v>
      </c>
      <c r="G19" s="398"/>
      <c r="H19" s="403" t="s">
        <v>1127</v>
      </c>
      <c r="I19" s="343"/>
    </row>
    <row r="20" spans="1:15" x14ac:dyDescent="0.25">
      <c r="A20" s="402"/>
      <c r="B20" s="390"/>
      <c r="C20" s="420"/>
      <c r="D20" s="331" t="s">
        <v>1114</v>
      </c>
      <c r="E20" s="332" t="s">
        <v>1132</v>
      </c>
      <c r="F20" s="332" t="s">
        <v>1115</v>
      </c>
      <c r="G20" s="331" t="s">
        <v>1116</v>
      </c>
      <c r="H20" s="404"/>
      <c r="I20" s="344"/>
    </row>
    <row r="21" spans="1:15" s="316" customFormat="1" ht="16.5" thickBot="1" x14ac:dyDescent="0.3">
      <c r="A21" s="317">
        <v>1</v>
      </c>
      <c r="B21" s="318">
        <v>2</v>
      </c>
      <c r="C21" s="321">
        <v>3</v>
      </c>
      <c r="D21" s="317" t="s">
        <v>1124</v>
      </c>
      <c r="E21" s="318">
        <v>5</v>
      </c>
      <c r="F21" s="317" t="s">
        <v>1125</v>
      </c>
      <c r="G21" s="318">
        <v>7</v>
      </c>
      <c r="H21" s="382" t="s">
        <v>1128</v>
      </c>
      <c r="I21" s="345"/>
      <c r="J21" s="300"/>
    </row>
    <row r="22" spans="1:15" s="316" customFormat="1" ht="19.5" thickBot="1" x14ac:dyDescent="0.3">
      <c r="A22" s="399" t="s">
        <v>533</v>
      </c>
      <c r="B22" s="400"/>
      <c r="C22" s="400"/>
      <c r="D22" s="400"/>
      <c r="E22" s="400"/>
      <c r="F22" s="400"/>
      <c r="G22" s="400"/>
      <c r="H22" s="346"/>
      <c r="I22" s="346"/>
      <c r="J22" s="300"/>
    </row>
    <row r="23" spans="1:15" s="316" customFormat="1" x14ac:dyDescent="0.25">
      <c r="A23" s="309" t="s">
        <v>16</v>
      </c>
      <c r="B23" s="310" t="s">
        <v>1029</v>
      </c>
      <c r="C23" s="303" t="s">
        <v>755</v>
      </c>
      <c r="D23" s="323">
        <f>D29+D31+D32+D37</f>
        <v>7999.9419839946222</v>
      </c>
      <c r="E23" s="339">
        <f>E29+E31+E32+E37</f>
        <v>1847.8386171499999</v>
      </c>
      <c r="F23" s="339">
        <f>E23-D23</f>
        <v>-6152.1033668446225</v>
      </c>
      <c r="G23" s="347">
        <f>IFERROR(F23/D23,0)</f>
        <v>-0.76901849777824061</v>
      </c>
      <c r="H23" s="347"/>
      <c r="I23" s="374"/>
      <c r="J23" s="356"/>
      <c r="K23" s="356"/>
      <c r="N23" s="357"/>
      <c r="O23" s="357"/>
    </row>
    <row r="24" spans="1:15" s="316" customFormat="1" ht="15.75" hidden="1" customHeight="1" outlineLevel="1" x14ac:dyDescent="0.25">
      <c r="A24" s="283" t="s">
        <v>17</v>
      </c>
      <c r="B24" s="282" t="s">
        <v>1030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8" t="s">
        <v>289</v>
      </c>
      <c r="H24" s="348"/>
      <c r="I24" s="374"/>
      <c r="J24" s="356"/>
      <c r="K24" s="356"/>
      <c r="N24" s="357"/>
    </row>
    <row r="25" spans="1:15" s="316" customFormat="1" ht="31.5" hidden="1" customHeight="1" outlineLevel="1" x14ac:dyDescent="0.25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8" t="s">
        <v>289</v>
      </c>
      <c r="H25" s="348"/>
      <c r="I25" s="374"/>
      <c r="J25" s="356"/>
      <c r="K25" s="356"/>
      <c r="N25" s="357"/>
    </row>
    <row r="26" spans="1:15" s="316" customFormat="1" ht="31.5" hidden="1" customHeight="1" outlineLevel="1" x14ac:dyDescent="0.25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8" t="s">
        <v>289</v>
      </c>
      <c r="H26" s="348"/>
      <c r="I26" s="374"/>
      <c r="J26" s="356"/>
      <c r="K26" s="356"/>
      <c r="N26" s="357"/>
    </row>
    <row r="27" spans="1:15" s="316" customFormat="1" ht="31.5" hidden="1" customHeight="1" outlineLevel="1" x14ac:dyDescent="0.25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8" t="s">
        <v>289</v>
      </c>
      <c r="H27" s="348"/>
      <c r="I27" s="374"/>
      <c r="J27" s="356"/>
      <c r="K27" s="356"/>
      <c r="N27" s="357"/>
    </row>
    <row r="28" spans="1:15" s="316" customFormat="1" ht="15.75" hidden="1" customHeight="1" outlineLevel="1" x14ac:dyDescent="0.25">
      <c r="A28" s="283" t="s">
        <v>18</v>
      </c>
      <c r="B28" s="282" t="s">
        <v>1069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8" t="s">
        <v>289</v>
      </c>
      <c r="H28" s="348"/>
      <c r="I28" s="374"/>
      <c r="J28" s="356"/>
      <c r="K28" s="356"/>
      <c r="N28" s="357"/>
    </row>
    <row r="29" spans="1:15" s="316" customFormat="1" collapsed="1" x14ac:dyDescent="0.25">
      <c r="A29" s="283" t="s">
        <v>21</v>
      </c>
      <c r="B29" s="282" t="s">
        <v>954</v>
      </c>
      <c r="C29" s="291" t="s">
        <v>755</v>
      </c>
      <c r="D29" s="324">
        <v>4707.8776159155104</v>
      </c>
      <c r="E29" s="338">
        <v>1068.9340428099999</v>
      </c>
      <c r="F29" s="338">
        <f>E29-D29</f>
        <v>-3638.9435731055105</v>
      </c>
      <c r="G29" s="348">
        <f t="shared" ref="G29:G90" si="0">IFERROR(F29/D29,0)</f>
        <v>-0.77294778453960911</v>
      </c>
      <c r="H29" s="381"/>
      <c r="I29" s="374"/>
      <c r="J29" s="356"/>
      <c r="K29" s="356"/>
      <c r="N29" s="357"/>
    </row>
    <row r="30" spans="1:15" s="316" customFormat="1" ht="15.75" hidden="1" customHeight="1" outlineLevel="1" x14ac:dyDescent="0.25">
      <c r="A30" s="283" t="s">
        <v>39</v>
      </c>
      <c r="B30" s="282" t="s">
        <v>1070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8" t="s">
        <v>289</v>
      </c>
      <c r="H30" s="348"/>
      <c r="I30" s="374"/>
      <c r="J30" s="356"/>
      <c r="K30" s="356"/>
      <c r="N30" s="357"/>
    </row>
    <row r="31" spans="1:15" s="316" customFormat="1" collapsed="1" x14ac:dyDescent="0.25">
      <c r="A31" s="283" t="s">
        <v>75</v>
      </c>
      <c r="B31" s="282" t="s">
        <v>955</v>
      </c>
      <c r="C31" s="291" t="s">
        <v>755</v>
      </c>
      <c r="D31" s="324">
        <v>29.864538597330771</v>
      </c>
      <c r="E31" s="338">
        <v>3.8033209750000001</v>
      </c>
      <c r="F31" s="338">
        <f t="shared" ref="F31:F90" si="1">E31-D31</f>
        <v>-26.061217622330773</v>
      </c>
      <c r="G31" s="348">
        <f t="shared" si="0"/>
        <v>-0.87264758962859279</v>
      </c>
      <c r="H31" s="348"/>
      <c r="I31" s="374"/>
      <c r="J31" s="356"/>
      <c r="K31" s="356"/>
      <c r="N31" s="357"/>
    </row>
    <row r="32" spans="1:15" s="316" customFormat="1" x14ac:dyDescent="0.25">
      <c r="A32" s="283" t="s">
        <v>85</v>
      </c>
      <c r="B32" s="282" t="s">
        <v>956</v>
      </c>
      <c r="C32" s="291" t="s">
        <v>755</v>
      </c>
      <c r="D32" s="324">
        <v>3168.1158441256975</v>
      </c>
      <c r="E32" s="338">
        <v>765.11713395666675</v>
      </c>
      <c r="F32" s="338">
        <f t="shared" si="1"/>
        <v>-2402.9987101690308</v>
      </c>
      <c r="G32" s="348">
        <f t="shared" si="0"/>
        <v>-0.75849458428884708</v>
      </c>
      <c r="H32" s="348"/>
      <c r="I32" s="374"/>
      <c r="J32" s="356"/>
      <c r="K32" s="356"/>
      <c r="N32" s="357"/>
    </row>
    <row r="33" spans="1:15" s="316" customFormat="1" ht="15.75" hidden="1" customHeight="1" outlineLevel="1" x14ac:dyDescent="0.25">
      <c r="A33" s="283" t="s">
        <v>748</v>
      </c>
      <c r="B33" s="282" t="s">
        <v>1077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8" t="s">
        <v>289</v>
      </c>
      <c r="H33" s="348"/>
      <c r="I33" s="374"/>
      <c r="J33" s="356"/>
      <c r="K33" s="356"/>
      <c r="N33" s="357"/>
    </row>
    <row r="34" spans="1:15" s="316" customFormat="1" ht="31.5" hidden="1" customHeight="1" outlineLevel="1" x14ac:dyDescent="0.25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8" t="s">
        <v>289</v>
      </c>
      <c r="H34" s="348"/>
      <c r="I34" s="374"/>
      <c r="J34" s="356"/>
      <c r="K34" s="356"/>
      <c r="N34" s="357"/>
    </row>
    <row r="35" spans="1:15" s="316" customFormat="1" ht="15.75" hidden="1" customHeight="1" outlineLevel="1" x14ac:dyDescent="0.25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8" t="s">
        <v>289</v>
      </c>
      <c r="H35" s="348"/>
      <c r="I35" s="374"/>
      <c r="J35" s="356"/>
      <c r="K35" s="356"/>
      <c r="N35" s="357"/>
    </row>
    <row r="36" spans="1:15" s="316" customFormat="1" ht="15.75" hidden="1" customHeight="1" outlineLevel="1" x14ac:dyDescent="0.25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8" t="s">
        <v>289</v>
      </c>
      <c r="H36" s="348"/>
      <c r="I36" s="374"/>
      <c r="J36" s="356"/>
      <c r="K36" s="356"/>
      <c r="N36" s="357"/>
    </row>
    <row r="37" spans="1:15" s="316" customFormat="1" collapsed="1" x14ac:dyDescent="0.25">
      <c r="A37" s="283" t="s">
        <v>750</v>
      </c>
      <c r="B37" s="282" t="s">
        <v>957</v>
      </c>
      <c r="C37" s="291" t="s">
        <v>755</v>
      </c>
      <c r="D37" s="324">
        <v>94.083985356083573</v>
      </c>
      <c r="E37" s="338">
        <v>9.9841194083333331</v>
      </c>
      <c r="F37" s="338">
        <f t="shared" si="1"/>
        <v>-84.099865947750246</v>
      </c>
      <c r="G37" s="348">
        <f t="shared" si="0"/>
        <v>-0.8938807771530296</v>
      </c>
      <c r="H37" s="348"/>
      <c r="I37" s="374"/>
      <c r="J37" s="356"/>
      <c r="K37" s="356"/>
      <c r="N37" s="357"/>
    </row>
    <row r="38" spans="1:15" s="316" customFormat="1" ht="31.5" x14ac:dyDescent="0.25">
      <c r="A38" s="283" t="s">
        <v>19</v>
      </c>
      <c r="B38" s="315" t="s">
        <v>1031</v>
      </c>
      <c r="C38" s="291" t="s">
        <v>755</v>
      </c>
      <c r="D38" s="338">
        <v>7642.1736478191979</v>
      </c>
      <c r="E38" s="338">
        <f>E44+E46+E47+E52</f>
        <v>2134.6246970100001</v>
      </c>
      <c r="F38" s="338">
        <f t="shared" si="1"/>
        <v>-5507.5489508091978</v>
      </c>
      <c r="G38" s="348">
        <f t="shared" si="0"/>
        <v>-0.72067833114219471</v>
      </c>
      <c r="H38" s="348"/>
      <c r="I38" s="374"/>
      <c r="J38" s="356"/>
      <c r="K38" s="356"/>
      <c r="N38" s="357"/>
      <c r="O38" s="357"/>
    </row>
    <row r="39" spans="1:15" s="316" customFormat="1" ht="15.75" hidden="1" customHeight="1" outlineLevel="1" x14ac:dyDescent="0.25">
      <c r="A39" s="283" t="s">
        <v>23</v>
      </c>
      <c r="B39" s="282" t="s">
        <v>1030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8" t="s">
        <v>289</v>
      </c>
      <c r="H39" s="348"/>
      <c r="I39" s="374"/>
      <c r="J39" s="356"/>
      <c r="K39" s="356"/>
      <c r="N39" s="357"/>
    </row>
    <row r="40" spans="1:15" s="316" customFormat="1" ht="31.5" hidden="1" customHeight="1" outlineLevel="1" x14ac:dyDescent="0.25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8" t="s">
        <v>289</v>
      </c>
      <c r="H40" s="348"/>
      <c r="I40" s="374"/>
      <c r="J40" s="356"/>
      <c r="K40" s="356"/>
      <c r="N40" s="357"/>
    </row>
    <row r="41" spans="1:15" s="316" customFormat="1" ht="31.5" hidden="1" customHeight="1" outlineLevel="1" x14ac:dyDescent="0.25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8" t="s">
        <v>289</v>
      </c>
      <c r="H41" s="348"/>
      <c r="I41" s="374"/>
      <c r="J41" s="356"/>
      <c r="K41" s="356"/>
      <c r="N41" s="357"/>
    </row>
    <row r="42" spans="1:15" s="316" customFormat="1" ht="31.5" hidden="1" customHeight="1" outlineLevel="1" x14ac:dyDescent="0.25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8" t="s">
        <v>289</v>
      </c>
      <c r="H42" s="348"/>
      <c r="I42" s="374"/>
      <c r="J42" s="356"/>
      <c r="K42" s="356"/>
      <c r="N42" s="357"/>
    </row>
    <row r="43" spans="1:15" s="316" customFormat="1" ht="15.75" hidden="1" customHeight="1" outlineLevel="1" x14ac:dyDescent="0.25">
      <c r="A43" s="283" t="s">
        <v>24</v>
      </c>
      <c r="B43" s="282" t="s">
        <v>1069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8" t="s">
        <v>289</v>
      </c>
      <c r="H43" s="348"/>
      <c r="I43" s="374"/>
      <c r="J43" s="356"/>
      <c r="K43" s="356"/>
      <c r="N43" s="357"/>
    </row>
    <row r="44" spans="1:15" s="316" customFormat="1" collapsed="1" x14ac:dyDescent="0.25">
      <c r="A44" s="283" t="s">
        <v>30</v>
      </c>
      <c r="B44" s="282" t="s">
        <v>954</v>
      </c>
      <c r="C44" s="291" t="s">
        <v>755</v>
      </c>
      <c r="D44" s="338">
        <v>3857.5197754441178</v>
      </c>
      <c r="E44" s="338">
        <v>1253.6340964666665</v>
      </c>
      <c r="F44" s="338">
        <f t="shared" si="1"/>
        <v>-2603.8856789774513</v>
      </c>
      <c r="G44" s="348">
        <f t="shared" si="0"/>
        <v>-0.67501551010912575</v>
      </c>
      <c r="H44" s="348"/>
      <c r="I44" s="374"/>
      <c r="J44" s="356"/>
      <c r="K44" s="356"/>
      <c r="N44" s="357"/>
    </row>
    <row r="45" spans="1:15" s="316" customFormat="1" ht="15.75" hidden="1" customHeight="1" outlineLevel="1" x14ac:dyDescent="0.25">
      <c r="A45" s="283" t="s">
        <v>40</v>
      </c>
      <c r="B45" s="282" t="s">
        <v>1070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8" t="s">
        <v>289</v>
      </c>
      <c r="H45" s="348"/>
      <c r="I45" s="374"/>
      <c r="J45" s="356"/>
      <c r="K45" s="356"/>
      <c r="N45" s="357"/>
    </row>
    <row r="46" spans="1:15" s="316" customFormat="1" collapsed="1" x14ac:dyDescent="0.25">
      <c r="A46" s="283" t="s">
        <v>41</v>
      </c>
      <c r="B46" s="282" t="s">
        <v>955</v>
      </c>
      <c r="C46" s="291" t="s">
        <v>755</v>
      </c>
      <c r="D46" s="338">
        <v>8.9458060007244153</v>
      </c>
      <c r="E46" s="338">
        <v>5.4989999999999997</v>
      </c>
      <c r="F46" s="338">
        <f t="shared" si="1"/>
        <v>-3.4468060007244157</v>
      </c>
      <c r="G46" s="348">
        <f t="shared" si="0"/>
        <v>-0.38529854106441608</v>
      </c>
      <c r="H46" s="348"/>
      <c r="I46" s="374"/>
      <c r="J46" s="356"/>
      <c r="K46" s="356"/>
      <c r="N46" s="357"/>
    </row>
    <row r="47" spans="1:15" s="316" customFormat="1" x14ac:dyDescent="0.25">
      <c r="A47" s="283" t="s">
        <v>42</v>
      </c>
      <c r="B47" s="282" t="s">
        <v>956</v>
      </c>
      <c r="C47" s="291" t="s">
        <v>755</v>
      </c>
      <c r="D47" s="338">
        <v>3740.674003701195</v>
      </c>
      <c r="E47" s="338">
        <v>867.00760054333352</v>
      </c>
      <c r="F47" s="338">
        <f t="shared" si="1"/>
        <v>-2873.6664031578616</v>
      </c>
      <c r="G47" s="348">
        <f t="shared" si="0"/>
        <v>-0.76822155587857266</v>
      </c>
      <c r="H47" s="348"/>
      <c r="I47" s="374"/>
      <c r="J47" s="356"/>
      <c r="K47" s="356"/>
      <c r="N47" s="357"/>
    </row>
    <row r="48" spans="1:15" s="316" customFormat="1" ht="15.75" hidden="1" customHeight="1" outlineLevel="1" x14ac:dyDescent="0.25">
      <c r="A48" s="283" t="s">
        <v>43</v>
      </c>
      <c r="B48" s="282" t="s">
        <v>1077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8" t="s">
        <v>289</v>
      </c>
      <c r="H48" s="348"/>
      <c r="I48" s="374"/>
      <c r="J48" s="356"/>
      <c r="K48" s="356"/>
      <c r="N48" s="357"/>
    </row>
    <row r="49" spans="1:14" s="316" customFormat="1" ht="31.5" hidden="1" customHeight="1" outlineLevel="1" x14ac:dyDescent="0.25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8" t="s">
        <v>289</v>
      </c>
      <c r="H49" s="348"/>
      <c r="I49" s="374"/>
      <c r="J49" s="356"/>
      <c r="K49" s="356"/>
      <c r="N49" s="357"/>
    </row>
    <row r="50" spans="1:14" s="316" customFormat="1" ht="15.75" hidden="1" customHeight="1" outlineLevel="1" x14ac:dyDescent="0.25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8" t="s">
        <v>289</v>
      </c>
      <c r="H50" s="348"/>
      <c r="I50" s="374"/>
      <c r="J50" s="356"/>
      <c r="K50" s="356"/>
      <c r="N50" s="357"/>
    </row>
    <row r="51" spans="1:14" s="316" customFormat="1" ht="15.75" hidden="1" customHeight="1" outlineLevel="1" x14ac:dyDescent="0.25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8" t="s">
        <v>289</v>
      </c>
      <c r="H51" s="348"/>
      <c r="I51" s="374"/>
      <c r="J51" s="356"/>
      <c r="K51" s="356"/>
      <c r="N51" s="357"/>
    </row>
    <row r="52" spans="1:14" s="316" customFormat="1" collapsed="1" x14ac:dyDescent="0.25">
      <c r="A52" s="283" t="s">
        <v>45</v>
      </c>
      <c r="B52" s="282" t="s">
        <v>957</v>
      </c>
      <c r="C52" s="291" t="s">
        <v>755</v>
      </c>
      <c r="D52" s="338">
        <v>35.034062673160648</v>
      </c>
      <c r="E52" s="338">
        <v>8.484</v>
      </c>
      <c r="F52" s="338">
        <f t="shared" si="1"/>
        <v>-26.550062673160646</v>
      </c>
      <c r="G52" s="348">
        <f t="shared" si="0"/>
        <v>-0.75783567897480708</v>
      </c>
      <c r="H52" s="348"/>
      <c r="I52" s="374"/>
      <c r="J52" s="356"/>
      <c r="K52" s="356"/>
      <c r="N52" s="357"/>
    </row>
    <row r="53" spans="1:14" s="316" customFormat="1" x14ac:dyDescent="0.25">
      <c r="A53" s="283" t="s">
        <v>847</v>
      </c>
      <c r="B53" s="286" t="s">
        <v>1032</v>
      </c>
      <c r="C53" s="291" t="s">
        <v>755</v>
      </c>
      <c r="D53" s="338">
        <v>4327.5082956586211</v>
      </c>
      <c r="E53" s="338">
        <f>E55+E60</f>
        <v>1336.0636881200001</v>
      </c>
      <c r="F53" s="338">
        <f t="shared" si="1"/>
        <v>-2991.4446075386213</v>
      </c>
      <c r="G53" s="348">
        <f t="shared" si="0"/>
        <v>-0.69126259342810603</v>
      </c>
      <c r="H53" s="348"/>
      <c r="I53" s="374"/>
      <c r="J53" s="356"/>
      <c r="K53" s="356"/>
      <c r="N53" s="357"/>
    </row>
    <row r="54" spans="1:14" s="316" customFormat="1" x14ac:dyDescent="0.25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1"/>
        <v>0</v>
      </c>
      <c r="G54" s="348">
        <f t="shared" si="0"/>
        <v>0</v>
      </c>
      <c r="H54" s="348"/>
      <c r="I54" s="374"/>
      <c r="J54" s="356"/>
      <c r="K54" s="356"/>
      <c r="N54" s="357"/>
    </row>
    <row r="55" spans="1:14" s="316" customFormat="1" x14ac:dyDescent="0.25">
      <c r="A55" s="283" t="s">
        <v>849</v>
      </c>
      <c r="B55" s="285" t="s">
        <v>945</v>
      </c>
      <c r="C55" s="291" t="s">
        <v>755</v>
      </c>
      <c r="D55" s="338">
        <v>4091.7362693664058</v>
      </c>
      <c r="E55" s="338">
        <f>E56</f>
        <v>1284.4094818000001</v>
      </c>
      <c r="F55" s="338">
        <f t="shared" si="1"/>
        <v>-2807.326787566406</v>
      </c>
      <c r="G55" s="348">
        <f t="shared" si="0"/>
        <v>-0.6860967087698232</v>
      </c>
      <c r="H55" s="348"/>
      <c r="I55" s="374"/>
      <c r="J55" s="356"/>
      <c r="K55" s="356"/>
      <c r="N55" s="357"/>
    </row>
    <row r="56" spans="1:14" s="316" customFormat="1" x14ac:dyDescent="0.25">
      <c r="A56" s="283" t="s">
        <v>850</v>
      </c>
      <c r="B56" s="287" t="s">
        <v>651</v>
      </c>
      <c r="C56" s="291" t="s">
        <v>755</v>
      </c>
      <c r="D56" s="338">
        <v>4091.7362693664058</v>
      </c>
      <c r="E56" s="338">
        <f>E57+E58</f>
        <v>1284.4094818000001</v>
      </c>
      <c r="F56" s="338">
        <f t="shared" si="1"/>
        <v>-2807.326787566406</v>
      </c>
      <c r="G56" s="348">
        <f t="shared" si="0"/>
        <v>-0.6860967087698232</v>
      </c>
      <c r="H56" s="348"/>
      <c r="I56" s="374"/>
      <c r="J56" s="356"/>
      <c r="K56" s="356"/>
      <c r="N56" s="357"/>
    </row>
    <row r="57" spans="1:14" s="316" customFormat="1" ht="31.5" x14ac:dyDescent="0.25">
      <c r="A57" s="283" t="s">
        <v>851</v>
      </c>
      <c r="B57" s="293" t="s">
        <v>522</v>
      </c>
      <c r="C57" s="291" t="s">
        <v>755</v>
      </c>
      <c r="D57" s="338">
        <v>1025.9786082409</v>
      </c>
      <c r="E57" s="338">
        <v>550.11241674000007</v>
      </c>
      <c r="F57" s="338">
        <f t="shared" si="1"/>
        <v>-475.86619150089996</v>
      </c>
      <c r="G57" s="348">
        <f t="shared" si="0"/>
        <v>-0.46381687461963772</v>
      </c>
      <c r="H57" s="381"/>
      <c r="I57" s="374"/>
      <c r="J57" s="356"/>
      <c r="K57" s="356"/>
      <c r="N57" s="357"/>
    </row>
    <row r="58" spans="1:14" s="316" customFormat="1" x14ac:dyDescent="0.25">
      <c r="A58" s="283" t="s">
        <v>852</v>
      </c>
      <c r="B58" s="293" t="s">
        <v>650</v>
      </c>
      <c r="C58" s="291" t="s">
        <v>755</v>
      </c>
      <c r="D58" s="338">
        <v>3065.7576611255058</v>
      </c>
      <c r="E58" s="338">
        <v>734.29706506000002</v>
      </c>
      <c r="F58" s="338">
        <f t="shared" si="1"/>
        <v>-2331.4605960655058</v>
      </c>
      <c r="G58" s="348">
        <f t="shared" si="0"/>
        <v>-0.76048430886398777</v>
      </c>
      <c r="H58" s="348"/>
      <c r="I58" s="374"/>
      <c r="J58" s="356"/>
      <c r="K58" s="356"/>
      <c r="N58" s="357"/>
    </row>
    <row r="59" spans="1:14" s="316" customFormat="1" ht="15.75" hidden="1" customHeight="1" outlineLevel="1" x14ac:dyDescent="0.25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8" t="s">
        <v>289</v>
      </c>
      <c r="H59" s="348"/>
      <c r="I59" s="374"/>
      <c r="J59" s="356"/>
      <c r="K59" s="356"/>
      <c r="N59" s="357"/>
    </row>
    <row r="60" spans="1:14" s="316" customFormat="1" collapsed="1" x14ac:dyDescent="0.25">
      <c r="A60" s="283" t="s">
        <v>854</v>
      </c>
      <c r="B60" s="285" t="s">
        <v>946</v>
      </c>
      <c r="C60" s="291" t="s">
        <v>755</v>
      </c>
      <c r="D60" s="338">
        <v>235.77202629221554</v>
      </c>
      <c r="E60" s="338">
        <v>51.65420632</v>
      </c>
      <c r="F60" s="338">
        <f t="shared" si="1"/>
        <v>-184.11781997221556</v>
      </c>
      <c r="G60" s="348">
        <f t="shared" si="0"/>
        <v>-0.78091461004801377</v>
      </c>
      <c r="H60" s="348"/>
      <c r="I60" s="374"/>
      <c r="J60" s="356"/>
      <c r="K60" s="356"/>
      <c r="N60" s="357"/>
    </row>
    <row r="61" spans="1:14" s="316" customFormat="1" x14ac:dyDescent="0.25">
      <c r="A61" s="283" t="s">
        <v>855</v>
      </c>
      <c r="B61" s="285" t="s">
        <v>947</v>
      </c>
      <c r="C61" s="291" t="s">
        <v>755</v>
      </c>
      <c r="D61" s="338">
        <v>-2.5579538487363607E-13</v>
      </c>
      <c r="E61" s="338">
        <f>E53-E54-E55-E60</f>
        <v>0</v>
      </c>
      <c r="F61" s="338">
        <f t="shared" si="1"/>
        <v>2.5579538487363607E-13</v>
      </c>
      <c r="G61" s="348">
        <f t="shared" si="0"/>
        <v>-1</v>
      </c>
      <c r="H61" s="348"/>
      <c r="I61" s="374"/>
      <c r="J61" s="356"/>
      <c r="K61" s="356"/>
      <c r="N61" s="357"/>
    </row>
    <row r="62" spans="1:14" s="316" customFormat="1" x14ac:dyDescent="0.25">
      <c r="A62" s="283" t="s">
        <v>856</v>
      </c>
      <c r="B62" s="286" t="s">
        <v>1033</v>
      </c>
      <c r="C62" s="291" t="s">
        <v>755</v>
      </c>
      <c r="D62" s="338">
        <v>698.87824080941743</v>
      </c>
      <c r="E62" s="338">
        <v>106.81280664000002</v>
      </c>
      <c r="F62" s="338">
        <f t="shared" si="1"/>
        <v>-592.06543416941736</v>
      </c>
      <c r="G62" s="348">
        <f t="shared" si="0"/>
        <v>-0.84716535670606508</v>
      </c>
      <c r="H62" s="348"/>
      <c r="I62" s="374"/>
      <c r="J62" s="356"/>
      <c r="K62" s="356"/>
      <c r="N62" s="357"/>
    </row>
    <row r="63" spans="1:14" s="316" customFormat="1" ht="31.5" x14ac:dyDescent="0.25">
      <c r="A63" s="283" t="s">
        <v>857</v>
      </c>
      <c r="B63" s="141" t="s">
        <v>739</v>
      </c>
      <c r="C63" s="291" t="s">
        <v>755</v>
      </c>
      <c r="D63" s="338">
        <v>536.13571500415242</v>
      </c>
      <c r="E63" s="338">
        <v>93.758290740000007</v>
      </c>
      <c r="F63" s="338">
        <f t="shared" si="1"/>
        <v>-442.37742426415241</v>
      </c>
      <c r="G63" s="348">
        <f t="shared" si="0"/>
        <v>-0.8251220948052792</v>
      </c>
      <c r="H63" s="348"/>
      <c r="I63" s="374"/>
      <c r="J63" s="356"/>
      <c r="K63" s="356"/>
      <c r="N63" s="357"/>
    </row>
    <row r="64" spans="1:14" s="316" customFormat="1" ht="31.5" x14ac:dyDescent="0.25">
      <c r="A64" s="283" t="s">
        <v>858</v>
      </c>
      <c r="B64" s="141" t="s">
        <v>741</v>
      </c>
      <c r="C64" s="291" t="s">
        <v>755</v>
      </c>
      <c r="D64" s="338">
        <v>103.37035500484754</v>
      </c>
      <c r="E64" s="338">
        <v>2.29864369</v>
      </c>
      <c r="F64" s="338">
        <f t="shared" si="1"/>
        <v>-101.07171131484753</v>
      </c>
      <c r="G64" s="348">
        <f t="shared" si="0"/>
        <v>-0.97776302799876991</v>
      </c>
      <c r="H64" s="348"/>
      <c r="I64" s="374"/>
      <c r="J64" s="356"/>
      <c r="K64" s="356"/>
      <c r="N64" s="357"/>
    </row>
    <row r="65" spans="1:15" s="316" customFormat="1" x14ac:dyDescent="0.25">
      <c r="A65" s="283" t="s">
        <v>859</v>
      </c>
      <c r="B65" s="285" t="s">
        <v>1071</v>
      </c>
      <c r="C65" s="291" t="s">
        <v>755</v>
      </c>
      <c r="D65" s="338">
        <v>0</v>
      </c>
      <c r="E65" s="338">
        <v>0</v>
      </c>
      <c r="F65" s="338">
        <f t="shared" si="1"/>
        <v>0</v>
      </c>
      <c r="G65" s="348">
        <f t="shared" si="0"/>
        <v>0</v>
      </c>
      <c r="H65" s="348"/>
      <c r="I65" s="374"/>
      <c r="J65" s="356"/>
      <c r="K65" s="356"/>
      <c r="N65" s="357"/>
    </row>
    <row r="66" spans="1:15" s="316" customFormat="1" x14ac:dyDescent="0.25">
      <c r="A66" s="283" t="s">
        <v>860</v>
      </c>
      <c r="B66" s="285" t="s">
        <v>1092</v>
      </c>
      <c r="C66" s="291" t="s">
        <v>755</v>
      </c>
      <c r="D66" s="338">
        <v>21.46775057712728</v>
      </c>
      <c r="E66" s="338">
        <v>4.9194551500000001</v>
      </c>
      <c r="F66" s="338">
        <f t="shared" si="1"/>
        <v>-16.548295427127279</v>
      </c>
      <c r="G66" s="348">
        <f t="shared" si="0"/>
        <v>-0.77084440531736875</v>
      </c>
      <c r="H66" s="348"/>
      <c r="I66" s="374"/>
      <c r="J66" s="356"/>
      <c r="K66" s="356"/>
      <c r="N66" s="357"/>
    </row>
    <row r="67" spans="1:15" s="316" customFormat="1" x14ac:dyDescent="0.25">
      <c r="A67" s="283" t="s">
        <v>861</v>
      </c>
      <c r="B67" s="285" t="s">
        <v>523</v>
      </c>
      <c r="C67" s="291" t="s">
        <v>755</v>
      </c>
      <c r="D67" s="338">
        <v>37.904420223290202</v>
      </c>
      <c r="E67" s="338">
        <f>E62-E63-E64-E65-E66</f>
        <v>5.836417060000012</v>
      </c>
      <c r="F67" s="338">
        <f t="shared" si="1"/>
        <v>-32.068003163290193</v>
      </c>
      <c r="G67" s="348">
        <f t="shared" si="0"/>
        <v>-0.84602278505729922</v>
      </c>
      <c r="H67" s="348"/>
      <c r="I67" s="374"/>
      <c r="J67" s="356"/>
      <c r="K67" s="356"/>
      <c r="N67" s="357"/>
    </row>
    <row r="68" spans="1:15" s="316" customFormat="1" x14ac:dyDescent="0.25">
      <c r="A68" s="283" t="s">
        <v>862</v>
      </c>
      <c r="B68" s="286" t="s">
        <v>828</v>
      </c>
      <c r="C68" s="291" t="s">
        <v>755</v>
      </c>
      <c r="D68" s="338">
        <v>1266.2645797029347</v>
      </c>
      <c r="E68" s="338">
        <v>394.70481618999997</v>
      </c>
      <c r="F68" s="338">
        <f t="shared" si="1"/>
        <v>-871.55976351293475</v>
      </c>
      <c r="G68" s="348">
        <f t="shared" si="0"/>
        <v>-0.68829198690640336</v>
      </c>
      <c r="H68" s="348"/>
      <c r="I68" s="374"/>
      <c r="J68" s="356"/>
      <c r="K68" s="356"/>
      <c r="N68" s="357"/>
    </row>
    <row r="69" spans="1:15" s="316" customFormat="1" x14ac:dyDescent="0.25">
      <c r="A69" s="283" t="s">
        <v>863</v>
      </c>
      <c r="B69" s="286" t="s">
        <v>829</v>
      </c>
      <c r="C69" s="291" t="s">
        <v>755</v>
      </c>
      <c r="D69" s="338">
        <v>855.01793319510261</v>
      </c>
      <c r="E69" s="338">
        <v>183.74343081999999</v>
      </c>
      <c r="F69" s="338">
        <f t="shared" si="1"/>
        <v>-671.27450237510266</v>
      </c>
      <c r="G69" s="348">
        <f t="shared" si="0"/>
        <v>-0.7850999099710434</v>
      </c>
      <c r="H69" s="348"/>
      <c r="I69" s="374"/>
      <c r="J69" s="356"/>
      <c r="K69" s="356"/>
      <c r="N69" s="357"/>
    </row>
    <row r="70" spans="1:15" s="316" customFormat="1" x14ac:dyDescent="0.25">
      <c r="A70" s="283" t="s">
        <v>864</v>
      </c>
      <c r="B70" s="286" t="s">
        <v>1034</v>
      </c>
      <c r="C70" s="291" t="s">
        <v>755</v>
      </c>
      <c r="D70" s="338">
        <v>129.40622175079338</v>
      </c>
      <c r="E70" s="338">
        <v>38.585507</v>
      </c>
      <c r="F70" s="338">
        <f t="shared" si="1"/>
        <v>-90.820714750793371</v>
      </c>
      <c r="G70" s="348">
        <f t="shared" si="0"/>
        <v>-0.70182649274540432</v>
      </c>
      <c r="H70" s="348"/>
      <c r="I70" s="374"/>
      <c r="J70" s="356"/>
      <c r="K70" s="356"/>
      <c r="N70" s="357"/>
    </row>
    <row r="71" spans="1:15" s="316" customFormat="1" x14ac:dyDescent="0.25">
      <c r="A71" s="283" t="s">
        <v>116</v>
      </c>
      <c r="B71" s="285" t="s">
        <v>803</v>
      </c>
      <c r="C71" s="291" t="s">
        <v>755</v>
      </c>
      <c r="D71" s="338">
        <v>127.98412890599337</v>
      </c>
      <c r="E71" s="338">
        <v>38.381260000000005</v>
      </c>
      <c r="F71" s="338">
        <f t="shared" si="1"/>
        <v>-89.602868905993375</v>
      </c>
      <c r="G71" s="348">
        <f t="shared" si="0"/>
        <v>-0.70010922191616654</v>
      </c>
      <c r="H71" s="348"/>
      <c r="I71" s="374"/>
      <c r="J71" s="356"/>
      <c r="K71" s="356"/>
      <c r="N71" s="357"/>
    </row>
    <row r="72" spans="1:15" s="316" customFormat="1" x14ac:dyDescent="0.25">
      <c r="A72" s="283" t="s">
        <v>800</v>
      </c>
      <c r="B72" s="285" t="s">
        <v>67</v>
      </c>
      <c r="C72" s="291" t="s">
        <v>755</v>
      </c>
      <c r="D72" s="338">
        <v>1.4220928448000052</v>
      </c>
      <c r="E72" s="338">
        <f>E70-E71</f>
        <v>0.20424699999999518</v>
      </c>
      <c r="F72" s="338">
        <f t="shared" si="1"/>
        <v>-1.21784584480001</v>
      </c>
      <c r="G72" s="348">
        <f t="shared" si="0"/>
        <v>-0.85637576284358619</v>
      </c>
      <c r="H72" s="348"/>
      <c r="I72" s="374"/>
      <c r="J72" s="356"/>
      <c r="K72" s="356"/>
      <c r="N72" s="357"/>
    </row>
    <row r="73" spans="1:15" s="316" customFormat="1" x14ac:dyDescent="0.25">
      <c r="A73" s="283" t="s">
        <v>865</v>
      </c>
      <c r="B73" s="286" t="s">
        <v>1035</v>
      </c>
      <c r="C73" s="291" t="s">
        <v>755</v>
      </c>
      <c r="D73" s="338">
        <v>343.63062612520116</v>
      </c>
      <c r="E73" s="338">
        <f>E38-E53-E62-E68-E69-E70-E66</f>
        <v>69.794993090000105</v>
      </c>
      <c r="F73" s="338">
        <f t="shared" si="1"/>
        <v>-273.83563303520106</v>
      </c>
      <c r="G73" s="348">
        <f t="shared" si="0"/>
        <v>-0.79688948602453602</v>
      </c>
      <c r="H73" s="348"/>
      <c r="I73" s="374"/>
      <c r="J73" s="356"/>
      <c r="K73" s="356"/>
      <c r="N73" s="357"/>
      <c r="O73" s="358"/>
    </row>
    <row r="74" spans="1:15" s="316" customFormat="1" x14ac:dyDescent="0.25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1"/>
        <v>0</v>
      </c>
      <c r="G74" s="348">
        <f t="shared" si="0"/>
        <v>0</v>
      </c>
      <c r="H74" s="348"/>
      <c r="I74" s="374"/>
      <c r="J74" s="356"/>
      <c r="K74" s="356"/>
      <c r="N74" s="357"/>
    </row>
    <row r="75" spans="1:15" s="316" customFormat="1" ht="15.75" customHeight="1" x14ac:dyDescent="0.25">
      <c r="A75" s="283" t="s">
        <v>867</v>
      </c>
      <c r="B75" s="285" t="s">
        <v>525</v>
      </c>
      <c r="C75" s="291" t="s">
        <v>755</v>
      </c>
      <c r="D75" s="338">
        <v>23.858773596800003</v>
      </c>
      <c r="E75" s="338">
        <v>6.3381239999999996</v>
      </c>
      <c r="F75" s="338">
        <f t="shared" si="1"/>
        <v>-17.520649596800002</v>
      </c>
      <c r="G75" s="348">
        <f t="shared" si="0"/>
        <v>-0.73434829018830683</v>
      </c>
      <c r="H75" s="348"/>
      <c r="I75" s="374"/>
      <c r="J75" s="356"/>
      <c r="K75" s="356"/>
      <c r="N75" s="357"/>
    </row>
    <row r="76" spans="1:15" s="316" customFormat="1" ht="16.5" thickBot="1" x14ac:dyDescent="0.3">
      <c r="A76" s="289" t="s">
        <v>868</v>
      </c>
      <c r="B76" s="301" t="s">
        <v>526</v>
      </c>
      <c r="C76" s="302" t="s">
        <v>755</v>
      </c>
      <c r="D76" s="342">
        <v>319.77185252840115</v>
      </c>
      <c r="E76" s="342">
        <f>E73-E74-E75</f>
        <v>63.456869090000104</v>
      </c>
      <c r="F76" s="342">
        <f t="shared" si="1"/>
        <v>-256.31498343840104</v>
      </c>
      <c r="G76" s="349">
        <f t="shared" si="0"/>
        <v>-0.80155580114930824</v>
      </c>
      <c r="H76" s="349"/>
      <c r="I76" s="374"/>
      <c r="J76" s="356"/>
      <c r="K76" s="356"/>
      <c r="N76" s="357"/>
    </row>
    <row r="77" spans="1:15" s="316" customFormat="1" x14ac:dyDescent="0.25">
      <c r="A77" s="309" t="s">
        <v>869</v>
      </c>
      <c r="B77" s="359" t="s">
        <v>874</v>
      </c>
      <c r="C77" s="303" t="s">
        <v>755</v>
      </c>
      <c r="D77" s="339">
        <v>0</v>
      </c>
      <c r="E77" s="339">
        <v>0</v>
      </c>
      <c r="F77" s="339">
        <f t="shared" si="1"/>
        <v>0</v>
      </c>
      <c r="G77" s="347">
        <f t="shared" si="0"/>
        <v>0</v>
      </c>
      <c r="H77" s="347"/>
      <c r="I77" s="374"/>
      <c r="J77" s="356"/>
      <c r="K77" s="356"/>
      <c r="N77" s="357"/>
    </row>
    <row r="78" spans="1:15" s="316" customFormat="1" x14ac:dyDescent="0.25">
      <c r="A78" s="283" t="s">
        <v>870</v>
      </c>
      <c r="B78" s="285" t="s">
        <v>68</v>
      </c>
      <c r="C78" s="291" t="s">
        <v>755</v>
      </c>
      <c r="D78" s="338">
        <v>218.53303244037446</v>
      </c>
      <c r="E78" s="338">
        <v>62.539339999999996</v>
      </c>
      <c r="F78" s="338">
        <f t="shared" si="1"/>
        <v>-155.99369244037445</v>
      </c>
      <c r="G78" s="348">
        <f t="shared" si="0"/>
        <v>-0.71382202817753182</v>
      </c>
      <c r="H78" s="348"/>
      <c r="I78" s="374"/>
      <c r="J78" s="356"/>
      <c r="K78" s="356"/>
      <c r="N78" s="357"/>
    </row>
    <row r="79" spans="1:15" s="316" customFormat="1" x14ac:dyDescent="0.25">
      <c r="A79" s="283" t="s">
        <v>871</v>
      </c>
      <c r="B79" s="285" t="s">
        <v>69</v>
      </c>
      <c r="C79" s="291" t="s">
        <v>755</v>
      </c>
      <c r="D79" s="338">
        <v>2109.4873575062898</v>
      </c>
      <c r="E79" s="338">
        <v>643.89441750000026</v>
      </c>
      <c r="F79" s="338">
        <f t="shared" si="1"/>
        <v>-1465.5929400062896</v>
      </c>
      <c r="G79" s="348">
        <f t="shared" si="0"/>
        <v>-0.6947626089301745</v>
      </c>
      <c r="H79" s="348"/>
      <c r="I79" s="374"/>
      <c r="J79" s="356"/>
      <c r="K79" s="356"/>
      <c r="N79" s="357"/>
    </row>
    <row r="80" spans="1:15" s="316" customFormat="1" ht="16.5" thickBot="1" x14ac:dyDescent="0.3">
      <c r="A80" s="288" t="s">
        <v>872</v>
      </c>
      <c r="B80" s="304" t="s">
        <v>9</v>
      </c>
      <c r="C80" s="292" t="s">
        <v>755</v>
      </c>
      <c r="D80" s="340">
        <v>33.555146609999994</v>
      </c>
      <c r="E80" s="340">
        <v>47.48560415</v>
      </c>
      <c r="F80" s="340">
        <f t="shared" si="1"/>
        <v>13.930457540000006</v>
      </c>
      <c r="G80" s="350">
        <f t="shared" si="0"/>
        <v>0.41515114512563317</v>
      </c>
      <c r="H80" s="350"/>
      <c r="I80" s="374"/>
      <c r="J80" s="356"/>
      <c r="K80" s="356"/>
      <c r="N80" s="357"/>
    </row>
    <row r="81" spans="1:14" s="316" customFormat="1" x14ac:dyDescent="0.25">
      <c r="A81" s="311" t="s">
        <v>26</v>
      </c>
      <c r="B81" s="310" t="s">
        <v>1086</v>
      </c>
      <c r="C81" s="312" t="s">
        <v>755</v>
      </c>
      <c r="D81" s="341">
        <v>357.76833617542434</v>
      </c>
      <c r="E81" s="341">
        <f>E23-E38</f>
        <v>-286.7860798600002</v>
      </c>
      <c r="F81" s="341">
        <f t="shared" si="1"/>
        <v>-644.55441603542454</v>
      </c>
      <c r="G81" s="351">
        <f t="shared" si="0"/>
        <v>-1.8015971534143271</v>
      </c>
      <c r="H81" s="351"/>
      <c r="I81" s="374"/>
      <c r="J81" s="356"/>
      <c r="K81" s="356"/>
      <c r="N81" s="357"/>
    </row>
    <row r="82" spans="1:14" s="316" customFormat="1" ht="15.75" hidden="1" customHeight="1" outlineLevel="1" x14ac:dyDescent="0.25">
      <c r="A82" s="283" t="s">
        <v>47</v>
      </c>
      <c r="B82" s="282" t="s">
        <v>1030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8" t="s">
        <v>289</v>
      </c>
      <c r="H82" s="348"/>
      <c r="I82" s="374"/>
      <c r="J82" s="356"/>
      <c r="K82" s="356"/>
      <c r="N82" s="357"/>
    </row>
    <row r="83" spans="1:14" s="316" customFormat="1" ht="31.5" hidden="1" customHeight="1" outlineLevel="1" x14ac:dyDescent="0.25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8" t="s">
        <v>289</v>
      </c>
      <c r="H83" s="348"/>
      <c r="I83" s="374"/>
      <c r="J83" s="356"/>
      <c r="K83" s="356"/>
      <c r="N83" s="357"/>
    </row>
    <row r="84" spans="1:14" s="316" customFormat="1" ht="31.5" hidden="1" customHeight="1" outlineLevel="1" x14ac:dyDescent="0.25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8" t="s">
        <v>289</v>
      </c>
      <c r="H84" s="348"/>
      <c r="I84" s="374"/>
      <c r="J84" s="356"/>
      <c r="K84" s="356"/>
      <c r="N84" s="357"/>
    </row>
    <row r="85" spans="1:14" s="316" customFormat="1" ht="31.5" hidden="1" customHeight="1" outlineLevel="1" x14ac:dyDescent="0.25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8" t="s">
        <v>289</v>
      </c>
      <c r="H85" s="348"/>
      <c r="I85" s="374"/>
      <c r="J85" s="356"/>
      <c r="K85" s="356"/>
      <c r="N85" s="357"/>
    </row>
    <row r="86" spans="1:14" s="316" customFormat="1" ht="15.75" hidden="1" customHeight="1" outlineLevel="1" x14ac:dyDescent="0.25">
      <c r="A86" s="283" t="s">
        <v>48</v>
      </c>
      <c r="B86" s="282" t="s">
        <v>1069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8" t="s">
        <v>289</v>
      </c>
      <c r="H86" s="348"/>
      <c r="I86" s="374"/>
      <c r="J86" s="356"/>
      <c r="K86" s="356"/>
      <c r="N86" s="357"/>
    </row>
    <row r="87" spans="1:14" s="316" customFormat="1" collapsed="1" x14ac:dyDescent="0.25">
      <c r="A87" s="283" t="s">
        <v>756</v>
      </c>
      <c r="B87" s="282" t="s">
        <v>954</v>
      </c>
      <c r="C87" s="291" t="s">
        <v>755</v>
      </c>
      <c r="D87" s="338">
        <v>850.35784047139259</v>
      </c>
      <c r="E87" s="338">
        <f>E29-E44</f>
        <v>-184.70005365666657</v>
      </c>
      <c r="F87" s="338">
        <f t="shared" si="1"/>
        <v>-1035.0578941280592</v>
      </c>
      <c r="G87" s="348">
        <f t="shared" si="0"/>
        <v>-1.2172027408535198</v>
      </c>
      <c r="H87" s="348"/>
      <c r="I87" s="374"/>
      <c r="J87" s="356"/>
      <c r="K87" s="356"/>
      <c r="N87" s="357"/>
    </row>
    <row r="88" spans="1:14" s="316" customFormat="1" ht="15.75" hidden="1" customHeight="1" outlineLevel="1" x14ac:dyDescent="0.25">
      <c r="A88" s="283" t="s">
        <v>757</v>
      </c>
      <c r="B88" s="282" t="s">
        <v>1070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8" t="s">
        <v>289</v>
      </c>
      <c r="H88" s="348"/>
      <c r="I88" s="374"/>
      <c r="J88" s="356"/>
      <c r="K88" s="356"/>
      <c r="N88" s="357"/>
    </row>
    <row r="89" spans="1:14" s="316" customFormat="1" collapsed="1" x14ac:dyDescent="0.25">
      <c r="A89" s="283" t="s">
        <v>758</v>
      </c>
      <c r="B89" s="282" t="s">
        <v>955</v>
      </c>
      <c r="C89" s="291" t="s">
        <v>755</v>
      </c>
      <c r="D89" s="338">
        <v>20.918732596606354</v>
      </c>
      <c r="E89" s="338">
        <f>E31-E46</f>
        <v>-1.6956790249999996</v>
      </c>
      <c r="F89" s="338">
        <f t="shared" si="1"/>
        <v>-22.614411621606354</v>
      </c>
      <c r="G89" s="348">
        <f t="shared" si="0"/>
        <v>-1.0810603136288999</v>
      </c>
      <c r="H89" s="348"/>
      <c r="I89" s="374"/>
      <c r="J89" s="356"/>
      <c r="K89" s="356"/>
      <c r="N89" s="357"/>
    </row>
    <row r="90" spans="1:14" s="316" customFormat="1" x14ac:dyDescent="0.25">
      <c r="A90" s="283" t="s">
        <v>759</v>
      </c>
      <c r="B90" s="282" t="s">
        <v>956</v>
      </c>
      <c r="C90" s="291" t="s">
        <v>755</v>
      </c>
      <c r="D90" s="338">
        <v>-572.55815957549748</v>
      </c>
      <c r="E90" s="338">
        <f>E32-E47</f>
        <v>-101.89046658666678</v>
      </c>
      <c r="F90" s="338">
        <f t="shared" si="1"/>
        <v>470.66769298883071</v>
      </c>
      <c r="G90" s="348">
        <f t="shared" si="0"/>
        <v>-0.82204346426184938</v>
      </c>
      <c r="H90" s="348"/>
      <c r="I90" s="374"/>
      <c r="J90" s="356"/>
      <c r="K90" s="356"/>
      <c r="N90" s="357"/>
    </row>
    <row r="91" spans="1:14" s="316" customFormat="1" ht="15.75" hidden="1" customHeight="1" outlineLevel="1" x14ac:dyDescent="0.25">
      <c r="A91" s="283" t="s">
        <v>760</v>
      </c>
      <c r="B91" s="282" t="s">
        <v>1077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8" t="s">
        <v>289</v>
      </c>
      <c r="H91" s="348"/>
      <c r="I91" s="374"/>
      <c r="J91" s="356"/>
      <c r="K91" s="356"/>
      <c r="N91" s="357"/>
    </row>
    <row r="92" spans="1:14" s="316" customFormat="1" ht="31.5" hidden="1" customHeight="1" outlineLevel="1" x14ac:dyDescent="0.25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8" t="s">
        <v>289</v>
      </c>
      <c r="H92" s="348"/>
      <c r="I92" s="374"/>
      <c r="J92" s="356"/>
      <c r="K92" s="356"/>
      <c r="N92" s="357"/>
    </row>
    <row r="93" spans="1:14" s="316" customFormat="1" ht="15.75" hidden="1" customHeight="1" outlineLevel="1" x14ac:dyDescent="0.25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8" t="s">
        <v>289</v>
      </c>
      <c r="H93" s="348"/>
      <c r="I93" s="374"/>
      <c r="J93" s="356"/>
      <c r="K93" s="356"/>
      <c r="N93" s="357"/>
    </row>
    <row r="94" spans="1:14" s="316" customFormat="1" ht="15.75" hidden="1" customHeight="1" outlineLevel="1" x14ac:dyDescent="0.25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8" t="s">
        <v>289</v>
      </c>
      <c r="H94" s="348"/>
      <c r="I94" s="374"/>
      <c r="J94" s="356"/>
      <c r="K94" s="356"/>
      <c r="N94" s="357"/>
    </row>
    <row r="95" spans="1:14" s="316" customFormat="1" collapsed="1" x14ac:dyDescent="0.25">
      <c r="A95" s="283" t="s">
        <v>762</v>
      </c>
      <c r="B95" s="282" t="s">
        <v>957</v>
      </c>
      <c r="C95" s="291" t="s">
        <v>755</v>
      </c>
      <c r="D95" s="338">
        <v>59.049922682922926</v>
      </c>
      <c r="E95" s="338">
        <f>E37-E52</f>
        <v>1.5001194083333331</v>
      </c>
      <c r="F95" s="338">
        <f t="shared" ref="F95:F157" si="2">E95-D95</f>
        <v>-57.549803274589593</v>
      </c>
      <c r="G95" s="348">
        <f t="shared" ref="G95:G156" si="3">IFERROR(F95/D95,0)</f>
        <v>-0.9745957430564568</v>
      </c>
      <c r="H95" s="348"/>
      <c r="I95" s="374"/>
      <c r="J95" s="356"/>
      <c r="K95" s="356"/>
      <c r="N95" s="357"/>
    </row>
    <row r="96" spans="1:14" s="316" customFormat="1" x14ac:dyDescent="0.25">
      <c r="A96" s="283" t="s">
        <v>27</v>
      </c>
      <c r="B96" s="313" t="s">
        <v>1087</v>
      </c>
      <c r="C96" s="291" t="s">
        <v>755</v>
      </c>
      <c r="D96" s="338">
        <v>-1090.5112919328692</v>
      </c>
      <c r="E96" s="338">
        <f>E97-E103</f>
        <v>-324.64477186999943</v>
      </c>
      <c r="F96" s="338">
        <f t="shared" si="2"/>
        <v>765.86652006286977</v>
      </c>
      <c r="G96" s="348">
        <f t="shared" si="3"/>
        <v>-0.70230040324058907</v>
      </c>
      <c r="H96" s="348"/>
      <c r="I96" s="374"/>
      <c r="J96" s="356"/>
      <c r="K96" s="356"/>
      <c r="N96" s="357"/>
    </row>
    <row r="97" spans="1:14" s="316" customFormat="1" ht="38.25" x14ac:dyDescent="0.25">
      <c r="A97" s="283" t="s">
        <v>54</v>
      </c>
      <c r="B97" s="284" t="s">
        <v>1036</v>
      </c>
      <c r="C97" s="291" t="s">
        <v>755</v>
      </c>
      <c r="D97" s="338">
        <v>2.0746845000000005</v>
      </c>
      <c r="E97" s="338">
        <v>980.39737678000051</v>
      </c>
      <c r="F97" s="338">
        <f t="shared" si="2"/>
        <v>978.32269228000052</v>
      </c>
      <c r="G97" s="348">
        <f t="shared" si="3"/>
        <v>471.55251426421717</v>
      </c>
      <c r="H97" s="381" t="s">
        <v>1133</v>
      </c>
      <c r="I97" s="374"/>
      <c r="J97" s="356"/>
      <c r="K97" s="356"/>
      <c r="N97" s="357"/>
    </row>
    <row r="98" spans="1:14" s="316" customFormat="1" x14ac:dyDescent="0.25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2"/>
        <v>0</v>
      </c>
      <c r="G98" s="348">
        <f t="shared" si="3"/>
        <v>0</v>
      </c>
      <c r="H98" s="348"/>
      <c r="I98" s="374"/>
      <c r="J98" s="356"/>
      <c r="K98" s="356"/>
      <c r="N98" s="357"/>
    </row>
    <row r="99" spans="1:14" s="316" customFormat="1" x14ac:dyDescent="0.25">
      <c r="A99" s="283" t="s">
        <v>56</v>
      </c>
      <c r="B99" s="141" t="s">
        <v>949</v>
      </c>
      <c r="C99" s="291" t="s">
        <v>755</v>
      </c>
      <c r="D99" s="338">
        <v>1.699047</v>
      </c>
      <c r="E99" s="338">
        <v>0.60491574000000004</v>
      </c>
      <c r="F99" s="338">
        <f t="shared" si="2"/>
        <v>-1.0941312599999999</v>
      </c>
      <c r="G99" s="348">
        <f t="shared" si="3"/>
        <v>-0.64396762420345055</v>
      </c>
      <c r="H99" s="348"/>
      <c r="I99" s="374"/>
      <c r="J99" s="356"/>
      <c r="K99" s="356"/>
      <c r="N99" s="357"/>
    </row>
    <row r="100" spans="1:14" s="316" customFormat="1" x14ac:dyDescent="0.25">
      <c r="A100" s="283" t="s">
        <v>72</v>
      </c>
      <c r="B100" s="141" t="s">
        <v>1037</v>
      </c>
      <c r="C100" s="291" t="s">
        <v>755</v>
      </c>
      <c r="D100" s="338">
        <v>0</v>
      </c>
      <c r="E100" s="338">
        <v>669.6266219200005</v>
      </c>
      <c r="F100" s="338">
        <f t="shared" si="2"/>
        <v>669.6266219200005</v>
      </c>
      <c r="G100" s="348">
        <f t="shared" si="3"/>
        <v>0</v>
      </c>
      <c r="H100" s="381"/>
      <c r="I100" s="374"/>
      <c r="J100" s="356"/>
      <c r="K100" s="356"/>
      <c r="N100" s="357"/>
    </row>
    <row r="101" spans="1:14" s="316" customFormat="1" x14ac:dyDescent="0.25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f>E100</f>
        <v>669.6266219200005</v>
      </c>
      <c r="F101" s="338">
        <f t="shared" si="2"/>
        <v>669.6266219200005</v>
      </c>
      <c r="G101" s="348">
        <f t="shared" si="3"/>
        <v>0</v>
      </c>
      <c r="H101" s="348"/>
      <c r="I101" s="374"/>
      <c r="J101" s="356"/>
      <c r="K101" s="356"/>
      <c r="N101" s="357"/>
    </row>
    <row r="102" spans="1:14" s="316" customFormat="1" x14ac:dyDescent="0.25">
      <c r="A102" s="283" t="s">
        <v>73</v>
      </c>
      <c r="B102" s="285" t="s">
        <v>950</v>
      </c>
      <c r="C102" s="291" t="s">
        <v>755</v>
      </c>
      <c r="D102" s="338">
        <v>0.37563750000000051</v>
      </c>
      <c r="E102" s="338">
        <f>E97-E98-E99-E100</f>
        <v>310.16583911999999</v>
      </c>
      <c r="F102" s="338">
        <f t="shared" si="2"/>
        <v>309.79020162</v>
      </c>
      <c r="G102" s="348">
        <f t="shared" si="3"/>
        <v>824.70520547069873</v>
      </c>
      <c r="H102" s="348"/>
      <c r="I102" s="374"/>
      <c r="J102" s="356"/>
      <c r="K102" s="356"/>
      <c r="N102" s="357"/>
    </row>
    <row r="103" spans="1:14" s="316" customFormat="1" ht="38.25" x14ac:dyDescent="0.25">
      <c r="A103" s="283" t="s">
        <v>57</v>
      </c>
      <c r="B103" s="286" t="s">
        <v>1035</v>
      </c>
      <c r="C103" s="291" t="s">
        <v>755</v>
      </c>
      <c r="D103" s="338">
        <v>1092.5859764328693</v>
      </c>
      <c r="E103" s="338">
        <v>1305.0421486499999</v>
      </c>
      <c r="F103" s="338">
        <f t="shared" si="2"/>
        <v>212.45617221713064</v>
      </c>
      <c r="G103" s="348">
        <f t="shared" si="3"/>
        <v>0.19445258936122212</v>
      </c>
      <c r="H103" s="381" t="s">
        <v>1134</v>
      </c>
      <c r="I103" s="374"/>
      <c r="J103" s="356"/>
      <c r="K103" s="356"/>
      <c r="N103" s="357"/>
    </row>
    <row r="104" spans="1:14" s="316" customFormat="1" x14ac:dyDescent="0.25">
      <c r="A104" s="283" t="s">
        <v>528</v>
      </c>
      <c r="B104" s="285" t="s">
        <v>951</v>
      </c>
      <c r="C104" s="291" t="s">
        <v>755</v>
      </c>
      <c r="D104" s="338">
        <v>5.5119999999999996</v>
      </c>
      <c r="E104" s="338">
        <v>0.68546652000000008</v>
      </c>
      <c r="F104" s="338">
        <f t="shared" si="2"/>
        <v>-4.8265334799999993</v>
      </c>
      <c r="G104" s="348">
        <f t="shared" si="3"/>
        <v>-0.87564105224963706</v>
      </c>
      <c r="H104" s="348"/>
      <c r="I104" s="374"/>
      <c r="J104" s="356"/>
      <c r="K104" s="356"/>
      <c r="N104" s="357"/>
    </row>
    <row r="105" spans="1:14" s="316" customFormat="1" x14ac:dyDescent="0.25">
      <c r="A105" s="283" t="s">
        <v>529</v>
      </c>
      <c r="B105" s="285" t="s">
        <v>952</v>
      </c>
      <c r="C105" s="291" t="s">
        <v>755</v>
      </c>
      <c r="D105" s="338">
        <v>92.010297830072645</v>
      </c>
      <c r="E105" s="338">
        <v>98.063961480000003</v>
      </c>
      <c r="F105" s="338">
        <f t="shared" si="2"/>
        <v>6.0536636499273584</v>
      </c>
      <c r="G105" s="348">
        <f t="shared" si="3"/>
        <v>6.5793327406758806E-2</v>
      </c>
      <c r="H105" s="348"/>
      <c r="I105" s="374"/>
      <c r="J105" s="356"/>
      <c r="K105" s="356"/>
      <c r="N105" s="357"/>
    </row>
    <row r="106" spans="1:14" s="316" customFormat="1" x14ac:dyDescent="0.25">
      <c r="A106" s="283" t="s">
        <v>530</v>
      </c>
      <c r="B106" s="285" t="s">
        <v>1038</v>
      </c>
      <c r="C106" s="291" t="s">
        <v>755</v>
      </c>
      <c r="D106" s="338">
        <v>608.59261043947561</v>
      </c>
      <c r="E106" s="338">
        <v>1046.2176896399999</v>
      </c>
      <c r="F106" s="338">
        <f t="shared" si="2"/>
        <v>437.62507920052428</v>
      </c>
      <c r="G106" s="348">
        <f t="shared" si="3"/>
        <v>0.71907721469787056</v>
      </c>
      <c r="H106" s="348"/>
      <c r="I106" s="374"/>
      <c r="J106" s="356"/>
      <c r="K106" s="356"/>
      <c r="N106" s="357"/>
    </row>
    <row r="107" spans="1:14" s="316" customFormat="1" x14ac:dyDescent="0.25">
      <c r="A107" s="283" t="s">
        <v>531</v>
      </c>
      <c r="B107" s="287" t="s">
        <v>653</v>
      </c>
      <c r="C107" s="291" t="s">
        <v>755</v>
      </c>
      <c r="D107" s="338">
        <v>608.59261043947561</v>
      </c>
      <c r="E107" s="338">
        <f>E106</f>
        <v>1046.2176896399999</v>
      </c>
      <c r="F107" s="338">
        <f t="shared" si="2"/>
        <v>437.62507920052428</v>
      </c>
      <c r="G107" s="348">
        <f t="shared" si="3"/>
        <v>0.71907721469787056</v>
      </c>
      <c r="H107" s="348"/>
      <c r="I107" s="374"/>
      <c r="J107" s="356"/>
      <c r="K107" s="356"/>
      <c r="N107" s="357"/>
    </row>
    <row r="108" spans="1:14" s="316" customFormat="1" x14ac:dyDescent="0.25">
      <c r="A108" s="283" t="s">
        <v>532</v>
      </c>
      <c r="B108" s="285" t="s">
        <v>953</v>
      </c>
      <c r="C108" s="291" t="s">
        <v>755</v>
      </c>
      <c r="D108" s="338">
        <v>386.47106816332109</v>
      </c>
      <c r="E108" s="338">
        <f>E103-E104-E105-E106</f>
        <v>160.07503100999998</v>
      </c>
      <c r="F108" s="338">
        <f t="shared" si="2"/>
        <v>-226.39603715332112</v>
      </c>
      <c r="G108" s="348">
        <f t="shared" si="3"/>
        <v>-0.58580332605297913</v>
      </c>
      <c r="H108" s="348"/>
      <c r="I108" s="374"/>
      <c r="J108" s="356"/>
      <c r="K108" s="356"/>
      <c r="N108" s="357"/>
    </row>
    <row r="109" spans="1:14" s="316" customFormat="1" x14ac:dyDescent="0.25">
      <c r="A109" s="283" t="s">
        <v>28</v>
      </c>
      <c r="B109" s="313" t="s">
        <v>1093</v>
      </c>
      <c r="C109" s="291" t="s">
        <v>755</v>
      </c>
      <c r="D109" s="338">
        <v>-732.74295575744486</v>
      </c>
      <c r="E109" s="338">
        <f>E81+E96</f>
        <v>-611.43085172999963</v>
      </c>
      <c r="F109" s="338">
        <f t="shared" si="2"/>
        <v>121.31210402744523</v>
      </c>
      <c r="G109" s="348">
        <f t="shared" si="3"/>
        <v>-0.16555888128879179</v>
      </c>
      <c r="H109" s="348"/>
      <c r="I109" s="374"/>
      <c r="J109" s="356"/>
      <c r="K109" s="356"/>
      <c r="N109" s="357"/>
    </row>
    <row r="110" spans="1:14" s="316" customFormat="1" ht="31.5" hidden="1" customHeight="1" outlineLevel="1" x14ac:dyDescent="0.25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8" t="s">
        <v>289</v>
      </c>
      <c r="H110" s="348"/>
      <c r="I110" s="374"/>
      <c r="J110" s="356"/>
      <c r="K110" s="356"/>
      <c r="N110" s="357"/>
    </row>
    <row r="111" spans="1:14" s="316" customFormat="1" ht="31.5" hidden="1" customHeight="1" outlineLevel="1" x14ac:dyDescent="0.25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8" t="s">
        <v>289</v>
      </c>
      <c r="H111" s="348"/>
      <c r="I111" s="374"/>
      <c r="J111" s="356"/>
      <c r="K111" s="356"/>
      <c r="N111" s="357"/>
    </row>
    <row r="112" spans="1:14" s="316" customFormat="1" ht="31.5" hidden="1" customHeight="1" outlineLevel="1" x14ac:dyDescent="0.25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8" t="s">
        <v>289</v>
      </c>
      <c r="H112" s="348"/>
      <c r="I112" s="374"/>
      <c r="J112" s="356"/>
      <c r="K112" s="356"/>
      <c r="N112" s="357"/>
    </row>
    <row r="113" spans="1:14" s="316" customFormat="1" ht="31.5" hidden="1" customHeight="1" outlineLevel="1" x14ac:dyDescent="0.25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8" t="s">
        <v>289</v>
      </c>
      <c r="H113" s="348"/>
      <c r="I113" s="374"/>
      <c r="J113" s="356"/>
      <c r="K113" s="356"/>
      <c r="N113" s="357"/>
    </row>
    <row r="114" spans="1:14" s="316" customFormat="1" ht="15.75" hidden="1" customHeight="1" outlineLevel="1" x14ac:dyDescent="0.25">
      <c r="A114" s="283" t="s">
        <v>61</v>
      </c>
      <c r="B114" s="282" t="s">
        <v>1069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8" t="s">
        <v>289</v>
      </c>
      <c r="H114" s="348"/>
      <c r="I114" s="374"/>
      <c r="J114" s="356"/>
      <c r="K114" s="356"/>
      <c r="N114" s="357"/>
    </row>
    <row r="115" spans="1:14" s="316" customFormat="1" collapsed="1" x14ac:dyDescent="0.25">
      <c r="A115" s="283" t="s">
        <v>763</v>
      </c>
      <c r="B115" s="282" t="s">
        <v>954</v>
      </c>
      <c r="C115" s="291" t="s">
        <v>755</v>
      </c>
      <c r="D115" s="338">
        <v>730.89858237480189</v>
      </c>
      <c r="E115" s="338">
        <v>-264.25938537666661</v>
      </c>
      <c r="F115" s="338">
        <f t="shared" si="2"/>
        <v>-995.1579677514685</v>
      </c>
      <c r="G115" s="348">
        <f t="shared" si="3"/>
        <v>-1.3615541085304164</v>
      </c>
      <c r="H115" s="348"/>
      <c r="I115" s="374"/>
      <c r="J115" s="356"/>
      <c r="K115" s="356"/>
      <c r="N115" s="357"/>
    </row>
    <row r="116" spans="1:14" s="316" customFormat="1" ht="15.75" hidden="1" customHeight="1" outlineLevel="1" x14ac:dyDescent="0.25">
      <c r="A116" s="283" t="s">
        <v>764</v>
      </c>
      <c r="B116" s="282" t="s">
        <v>1070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8" t="s">
        <v>289</v>
      </c>
      <c r="H116" s="348"/>
      <c r="I116" s="374"/>
      <c r="J116" s="356"/>
      <c r="K116" s="356"/>
      <c r="N116" s="357"/>
    </row>
    <row r="117" spans="1:14" s="316" customFormat="1" collapsed="1" x14ac:dyDescent="0.25">
      <c r="A117" s="283" t="s">
        <v>765</v>
      </c>
      <c r="B117" s="282" t="s">
        <v>955</v>
      </c>
      <c r="C117" s="291" t="s">
        <v>755</v>
      </c>
      <c r="D117" s="338">
        <v>20.918732596606358</v>
      </c>
      <c r="E117" s="338">
        <v>-1.695679025</v>
      </c>
      <c r="F117" s="338">
        <f t="shared" si="2"/>
        <v>-22.614411621606358</v>
      </c>
      <c r="G117" s="348">
        <f t="shared" si="3"/>
        <v>-1.0810603136288999</v>
      </c>
      <c r="H117" s="348"/>
      <c r="I117" s="374"/>
      <c r="J117" s="356"/>
      <c r="K117" s="356"/>
      <c r="N117" s="357"/>
    </row>
    <row r="118" spans="1:14" s="316" customFormat="1" x14ac:dyDescent="0.25">
      <c r="A118" s="283" t="s">
        <v>766</v>
      </c>
      <c r="B118" s="282" t="s">
        <v>956</v>
      </c>
      <c r="C118" s="291" t="s">
        <v>755</v>
      </c>
      <c r="D118" s="338">
        <v>-1543.6101934117753</v>
      </c>
      <c r="E118" s="338">
        <v>-346.97590673666554</v>
      </c>
      <c r="F118" s="338">
        <f t="shared" si="2"/>
        <v>1196.6342866751097</v>
      </c>
      <c r="G118" s="348">
        <f t="shared" si="3"/>
        <v>-0.77521792210392204</v>
      </c>
      <c r="H118" s="348"/>
      <c r="I118" s="374"/>
      <c r="J118" s="356"/>
      <c r="K118" s="356"/>
      <c r="N118" s="357"/>
    </row>
    <row r="119" spans="1:14" s="316" customFormat="1" ht="15.75" hidden="1" customHeight="1" outlineLevel="1" x14ac:dyDescent="0.25">
      <c r="A119" s="283" t="s">
        <v>767</v>
      </c>
      <c r="B119" s="282" t="s">
        <v>1077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8" t="s">
        <v>289</v>
      </c>
      <c r="H119" s="348"/>
      <c r="I119" s="374"/>
      <c r="J119" s="356"/>
      <c r="K119" s="356"/>
      <c r="N119" s="357"/>
    </row>
    <row r="120" spans="1:14" s="316" customFormat="1" ht="31.5" hidden="1" customHeight="1" outlineLevel="1" x14ac:dyDescent="0.25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8" t="s">
        <v>289</v>
      </c>
      <c r="H120" s="348"/>
      <c r="I120" s="374"/>
      <c r="J120" s="356"/>
      <c r="K120" s="356"/>
      <c r="N120" s="357"/>
    </row>
    <row r="121" spans="1:14" s="316" customFormat="1" ht="15.75" hidden="1" customHeight="1" outlineLevel="1" x14ac:dyDescent="0.25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8" t="s">
        <v>289</v>
      </c>
      <c r="H121" s="348"/>
      <c r="I121" s="374"/>
      <c r="J121" s="356"/>
      <c r="K121" s="356"/>
      <c r="N121" s="357"/>
    </row>
    <row r="122" spans="1:14" s="316" customFormat="1" ht="15.75" hidden="1" customHeight="1" outlineLevel="1" x14ac:dyDescent="0.25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8" t="s">
        <v>289</v>
      </c>
      <c r="H122" s="348"/>
      <c r="I122" s="374"/>
      <c r="J122" s="356"/>
      <c r="K122" s="356"/>
      <c r="N122" s="357"/>
    </row>
    <row r="123" spans="1:14" s="316" customFormat="1" collapsed="1" x14ac:dyDescent="0.25">
      <c r="A123" s="283" t="s">
        <v>769</v>
      </c>
      <c r="B123" s="282" t="s">
        <v>957</v>
      </c>
      <c r="C123" s="291" t="s">
        <v>755</v>
      </c>
      <c r="D123" s="338">
        <v>59.049922682922933</v>
      </c>
      <c r="E123" s="338">
        <v>1.500119408333334</v>
      </c>
      <c r="F123" s="338">
        <f t="shared" si="2"/>
        <v>-57.5498032745896</v>
      </c>
      <c r="G123" s="348">
        <f t="shared" si="3"/>
        <v>-0.9745957430564568</v>
      </c>
      <c r="H123" s="348"/>
      <c r="I123" s="374"/>
      <c r="J123" s="356"/>
      <c r="K123" s="356"/>
      <c r="N123" s="357"/>
    </row>
    <row r="124" spans="1:14" s="316" customFormat="1" x14ac:dyDescent="0.25">
      <c r="A124" s="283" t="s">
        <v>29</v>
      </c>
      <c r="B124" s="313" t="s">
        <v>1039</v>
      </c>
      <c r="C124" s="291" t="s">
        <v>755</v>
      </c>
      <c r="D124" s="338">
        <v>3.1974423109204508E-14</v>
      </c>
      <c r="E124" s="338">
        <f>E130+E132+E133+E138</f>
        <v>-6.4899999999999985E-2</v>
      </c>
      <c r="F124" s="338">
        <f t="shared" si="2"/>
        <v>-6.490000000003196E-2</v>
      </c>
      <c r="G124" s="348">
        <f t="shared" si="3"/>
        <v>-2029747332058.9521</v>
      </c>
      <c r="H124" s="348"/>
      <c r="I124" s="374"/>
      <c r="J124" s="356"/>
      <c r="K124" s="356"/>
      <c r="N124" s="357"/>
    </row>
    <row r="125" spans="1:14" s="316" customFormat="1" ht="15.75" hidden="1" customHeight="1" outlineLevel="1" x14ac:dyDescent="0.25">
      <c r="A125" s="283" t="s">
        <v>25</v>
      </c>
      <c r="B125" s="282" t="s">
        <v>1030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8" t="s">
        <v>289</v>
      </c>
      <c r="H125" s="348"/>
      <c r="I125" s="374"/>
      <c r="J125" s="356"/>
      <c r="K125" s="356"/>
      <c r="N125" s="357"/>
    </row>
    <row r="126" spans="1:14" s="316" customFormat="1" ht="31.5" hidden="1" customHeight="1" outlineLevel="1" x14ac:dyDescent="0.25">
      <c r="A126" s="283" t="s">
        <v>1026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8" t="s">
        <v>289</v>
      </c>
      <c r="H126" s="348"/>
      <c r="I126" s="374"/>
      <c r="J126" s="356"/>
      <c r="K126" s="356"/>
      <c r="N126" s="357"/>
    </row>
    <row r="127" spans="1:14" s="316" customFormat="1" ht="31.5" hidden="1" customHeight="1" outlineLevel="1" x14ac:dyDescent="0.25">
      <c r="A127" s="283" t="s">
        <v>1027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8" t="s">
        <v>289</v>
      </c>
      <c r="H127" s="348"/>
      <c r="I127" s="374"/>
      <c r="J127" s="356"/>
      <c r="K127" s="356"/>
      <c r="N127" s="357"/>
    </row>
    <row r="128" spans="1:14" s="316" customFormat="1" ht="31.5" hidden="1" customHeight="1" outlineLevel="1" x14ac:dyDescent="0.25">
      <c r="A128" s="283" t="s">
        <v>1028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8" t="s">
        <v>289</v>
      </c>
      <c r="H128" s="348"/>
      <c r="I128" s="374"/>
      <c r="J128" s="356"/>
      <c r="K128" s="356"/>
      <c r="N128" s="357"/>
    </row>
    <row r="129" spans="1:14" s="316" customFormat="1" ht="15.75" hidden="1" customHeight="1" outlineLevel="1" x14ac:dyDescent="0.25">
      <c r="A129" s="283" t="s">
        <v>814</v>
      </c>
      <c r="B129" s="286" t="s">
        <v>1078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8" t="s">
        <v>289</v>
      </c>
      <c r="H129" s="348"/>
      <c r="I129" s="374"/>
      <c r="J129" s="356"/>
      <c r="K129" s="356"/>
      <c r="N129" s="357"/>
    </row>
    <row r="130" spans="1:14" s="316" customFormat="1" collapsed="1" x14ac:dyDescent="0.25">
      <c r="A130" s="283" t="s">
        <v>815</v>
      </c>
      <c r="B130" s="286" t="s">
        <v>822</v>
      </c>
      <c r="C130" s="291" t="s">
        <v>755</v>
      </c>
      <c r="D130" s="338">
        <v>146.17971647496032</v>
      </c>
      <c r="E130" s="338">
        <v>0</v>
      </c>
      <c r="F130" s="338">
        <f t="shared" si="2"/>
        <v>-146.17971647496032</v>
      </c>
      <c r="G130" s="348">
        <f t="shared" si="3"/>
        <v>-1</v>
      </c>
      <c r="H130" s="348"/>
      <c r="I130" s="374"/>
      <c r="J130" s="356"/>
      <c r="K130" s="356"/>
      <c r="N130" s="357"/>
    </row>
    <row r="131" spans="1:14" s="316" customFormat="1" ht="15.75" hidden="1" customHeight="1" outlineLevel="1" x14ac:dyDescent="0.25">
      <c r="A131" s="283" t="s">
        <v>816</v>
      </c>
      <c r="B131" s="286" t="s">
        <v>1072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8" t="s">
        <v>289</v>
      </c>
      <c r="H131" s="348"/>
      <c r="I131" s="374"/>
      <c r="J131" s="356"/>
      <c r="K131" s="356"/>
      <c r="N131" s="357"/>
    </row>
    <row r="132" spans="1:14" s="316" customFormat="1" collapsed="1" x14ac:dyDescent="0.25">
      <c r="A132" s="283" t="s">
        <v>817</v>
      </c>
      <c r="B132" s="286" t="s">
        <v>823</v>
      </c>
      <c r="C132" s="291" t="s">
        <v>755</v>
      </c>
      <c r="D132" s="338">
        <v>4.1837465193212697</v>
      </c>
      <c r="E132" s="338">
        <v>0</v>
      </c>
      <c r="F132" s="338">
        <f t="shared" si="2"/>
        <v>-4.1837465193212697</v>
      </c>
      <c r="G132" s="348">
        <f t="shared" si="3"/>
        <v>-1</v>
      </c>
      <c r="H132" s="348"/>
      <c r="I132" s="374"/>
      <c r="J132" s="356"/>
      <c r="K132" s="356"/>
      <c r="N132" s="357"/>
    </row>
    <row r="133" spans="1:14" s="316" customFormat="1" x14ac:dyDescent="0.25">
      <c r="A133" s="283" t="s">
        <v>818</v>
      </c>
      <c r="B133" s="286" t="s">
        <v>824</v>
      </c>
      <c r="C133" s="291" t="s">
        <v>755</v>
      </c>
      <c r="D133" s="338">
        <v>-162.17344753086613</v>
      </c>
      <c r="E133" s="338">
        <v>0.23512388166666678</v>
      </c>
      <c r="F133" s="338">
        <f t="shared" si="2"/>
        <v>162.40857141253281</v>
      </c>
      <c r="G133" s="348">
        <f t="shared" si="3"/>
        <v>-1.0014498297054573</v>
      </c>
      <c r="H133" s="348"/>
      <c r="I133" s="374"/>
      <c r="J133" s="356"/>
      <c r="K133" s="356"/>
      <c r="N133" s="357"/>
    </row>
    <row r="134" spans="1:14" s="316" customFormat="1" ht="15.75" hidden="1" customHeight="1" outlineLevel="1" x14ac:dyDescent="0.25">
      <c r="A134" s="283" t="s">
        <v>819</v>
      </c>
      <c r="B134" s="286" t="s">
        <v>1079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8" t="s">
        <v>289</v>
      </c>
      <c r="H134" s="348"/>
      <c r="I134" s="374"/>
      <c r="J134" s="356"/>
      <c r="K134" s="356"/>
      <c r="N134" s="357"/>
    </row>
    <row r="135" spans="1:14" s="316" customFormat="1" ht="31.5" hidden="1" customHeight="1" outlineLevel="1" x14ac:dyDescent="0.25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8" t="s">
        <v>289</v>
      </c>
      <c r="H135" s="348"/>
      <c r="I135" s="374"/>
      <c r="J135" s="356"/>
      <c r="K135" s="356"/>
      <c r="N135" s="357"/>
    </row>
    <row r="136" spans="1:14" s="316" customFormat="1" ht="15.75" hidden="1" customHeight="1" outlineLevel="1" x14ac:dyDescent="0.25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8" t="s">
        <v>289</v>
      </c>
      <c r="H136" s="348"/>
      <c r="I136" s="374"/>
      <c r="J136" s="356"/>
      <c r="K136" s="356"/>
      <c r="N136" s="357"/>
    </row>
    <row r="137" spans="1:14" s="316" customFormat="1" ht="15.75" hidden="1" customHeight="1" outlineLevel="1" x14ac:dyDescent="0.25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8" t="s">
        <v>289</v>
      </c>
      <c r="H137" s="348"/>
      <c r="I137" s="374"/>
      <c r="J137" s="356"/>
      <c r="K137" s="356"/>
      <c r="N137" s="357"/>
    </row>
    <row r="138" spans="1:14" s="316" customFormat="1" collapsed="1" x14ac:dyDescent="0.25">
      <c r="A138" s="283" t="s">
        <v>821</v>
      </c>
      <c r="B138" s="286" t="s">
        <v>827</v>
      </c>
      <c r="C138" s="291" t="s">
        <v>755</v>
      </c>
      <c r="D138" s="338">
        <v>11.809984536584583</v>
      </c>
      <c r="E138" s="338">
        <v>-0.30002388166666677</v>
      </c>
      <c r="F138" s="338">
        <f t="shared" si="2"/>
        <v>-12.110008418251249</v>
      </c>
      <c r="G138" s="348">
        <f t="shared" si="3"/>
        <v>-1.0254042569435431</v>
      </c>
      <c r="H138" s="348"/>
      <c r="I138" s="374"/>
      <c r="J138" s="356"/>
      <c r="K138" s="356"/>
      <c r="N138" s="357"/>
    </row>
    <row r="139" spans="1:14" s="316" customFormat="1" x14ac:dyDescent="0.25">
      <c r="A139" s="283" t="s">
        <v>31</v>
      </c>
      <c r="B139" s="313" t="s">
        <v>1094</v>
      </c>
      <c r="C139" s="291" t="s">
        <v>755</v>
      </c>
      <c r="D139" s="338">
        <v>-732.74295575744486</v>
      </c>
      <c r="E139" s="338">
        <f>E109-E124</f>
        <v>-611.36595172999967</v>
      </c>
      <c r="F139" s="338">
        <f>E139-D139</f>
        <v>121.3770040274452</v>
      </c>
      <c r="G139" s="348">
        <f t="shared" si="3"/>
        <v>-0.16564745259403604</v>
      </c>
      <c r="H139" s="381"/>
      <c r="I139" s="374"/>
      <c r="J139" s="356"/>
      <c r="K139" s="356"/>
      <c r="N139" s="357"/>
    </row>
    <row r="140" spans="1:14" s="316" customFormat="1" ht="15.75" hidden="1" customHeight="1" outlineLevel="1" x14ac:dyDescent="0.25">
      <c r="A140" s="283" t="s">
        <v>49</v>
      </c>
      <c r="B140" s="282" t="s">
        <v>1030</v>
      </c>
      <c r="C140" s="291" t="s">
        <v>755</v>
      </c>
      <c r="D140" s="338" t="s">
        <v>289</v>
      </c>
      <c r="E140" s="338"/>
      <c r="F140" s="338" t="s">
        <v>289</v>
      </c>
      <c r="G140" s="348" t="s">
        <v>289</v>
      </c>
      <c r="H140" s="348"/>
      <c r="I140" s="374"/>
      <c r="J140" s="356"/>
      <c r="K140" s="356"/>
      <c r="N140" s="357"/>
    </row>
    <row r="141" spans="1:14" s="316" customFormat="1" ht="31.5" hidden="1" customHeight="1" outlineLevel="1" x14ac:dyDescent="0.25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48" t="s">
        <v>289</v>
      </c>
      <c r="H141" s="348"/>
      <c r="I141" s="374"/>
      <c r="J141" s="356"/>
      <c r="K141" s="356"/>
      <c r="N141" s="357"/>
    </row>
    <row r="142" spans="1:14" s="316" customFormat="1" ht="31.5" hidden="1" customHeight="1" outlineLevel="1" x14ac:dyDescent="0.25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48" t="s">
        <v>289</v>
      </c>
      <c r="H142" s="348"/>
      <c r="I142" s="374"/>
      <c r="J142" s="356"/>
      <c r="K142" s="356"/>
      <c r="N142" s="357"/>
    </row>
    <row r="143" spans="1:14" s="316" customFormat="1" ht="31.5" hidden="1" customHeight="1" outlineLevel="1" x14ac:dyDescent="0.25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48" t="s">
        <v>289</v>
      </c>
      <c r="H143" s="348"/>
      <c r="I143" s="374"/>
      <c r="J143" s="356"/>
      <c r="K143" s="356"/>
      <c r="N143" s="357"/>
    </row>
    <row r="144" spans="1:14" s="316" customFormat="1" ht="15.75" hidden="1" customHeight="1" outlineLevel="1" x14ac:dyDescent="0.25">
      <c r="A144" s="283" t="s">
        <v>50</v>
      </c>
      <c r="B144" s="282" t="s">
        <v>1069</v>
      </c>
      <c r="C144" s="291" t="s">
        <v>755</v>
      </c>
      <c r="D144" s="338" t="s">
        <v>289</v>
      </c>
      <c r="E144" s="338"/>
      <c r="F144" s="338" t="s">
        <v>289</v>
      </c>
      <c r="G144" s="348" t="s">
        <v>289</v>
      </c>
      <c r="H144" s="348"/>
      <c r="I144" s="374"/>
      <c r="J144" s="356"/>
      <c r="K144" s="356"/>
      <c r="N144" s="357"/>
    </row>
    <row r="145" spans="1:14" s="316" customFormat="1" collapsed="1" x14ac:dyDescent="0.25">
      <c r="A145" s="283" t="s">
        <v>770</v>
      </c>
      <c r="B145" s="282" t="s">
        <v>954</v>
      </c>
      <c r="C145" s="291" t="s">
        <v>755</v>
      </c>
      <c r="D145" s="338">
        <v>584.7188658998416</v>
      </c>
      <c r="E145" s="338">
        <f>E115-E130</f>
        <v>-264.25938537666661</v>
      </c>
      <c r="F145" s="338">
        <f t="shared" si="2"/>
        <v>-848.97825127650822</v>
      </c>
      <c r="G145" s="348">
        <f t="shared" si="3"/>
        <v>-1.4519426356630205</v>
      </c>
      <c r="H145" s="348"/>
      <c r="I145" s="374"/>
      <c r="J145" s="356"/>
      <c r="K145" s="356"/>
      <c r="N145" s="357"/>
    </row>
    <row r="146" spans="1:14" s="316" customFormat="1" ht="15.75" hidden="1" customHeight="1" outlineLevel="1" x14ac:dyDescent="0.25">
      <c r="A146" s="283" t="s">
        <v>771</v>
      </c>
      <c r="B146" s="282" t="s">
        <v>1070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8" t="s">
        <v>289</v>
      </c>
      <c r="H146" s="348"/>
      <c r="I146" s="374"/>
      <c r="J146" s="356"/>
      <c r="K146" s="356"/>
      <c r="N146" s="357"/>
    </row>
    <row r="147" spans="1:14" s="316" customFormat="1" collapsed="1" x14ac:dyDescent="0.25">
      <c r="A147" s="283" t="s">
        <v>772</v>
      </c>
      <c r="B147" s="284" t="s">
        <v>955</v>
      </c>
      <c r="C147" s="291" t="s">
        <v>755</v>
      </c>
      <c r="D147" s="338">
        <v>16.734986077285086</v>
      </c>
      <c r="E147" s="338">
        <f>E117-E132</f>
        <v>-1.695679025</v>
      </c>
      <c r="F147" s="338">
        <f t="shared" si="2"/>
        <v>-18.430665102285086</v>
      </c>
      <c r="G147" s="348">
        <f t="shared" si="3"/>
        <v>-1.1013253920361248</v>
      </c>
      <c r="H147" s="348"/>
      <c r="I147" s="374"/>
      <c r="J147" s="356"/>
      <c r="K147" s="356"/>
      <c r="N147" s="357"/>
    </row>
    <row r="148" spans="1:14" s="316" customFormat="1" x14ac:dyDescent="0.25">
      <c r="A148" s="283" t="s">
        <v>773</v>
      </c>
      <c r="B148" s="282" t="s">
        <v>956</v>
      </c>
      <c r="C148" s="291" t="s">
        <v>755</v>
      </c>
      <c r="D148" s="338">
        <v>-1381.4367458809093</v>
      </c>
      <c r="E148" s="338">
        <f>E118-E133</f>
        <v>-347.21103061833219</v>
      </c>
      <c r="F148" s="338">
        <f t="shared" si="2"/>
        <v>1034.2257152625771</v>
      </c>
      <c r="G148" s="348">
        <f t="shared" si="3"/>
        <v>-0.74865947959352708</v>
      </c>
      <c r="H148" s="348"/>
      <c r="I148" s="374"/>
      <c r="J148" s="356"/>
      <c r="K148" s="356"/>
      <c r="N148" s="357"/>
    </row>
    <row r="149" spans="1:14" s="316" customFormat="1" ht="15.75" hidden="1" customHeight="1" outlineLevel="1" x14ac:dyDescent="0.25">
      <c r="A149" s="283" t="s">
        <v>774</v>
      </c>
      <c r="B149" s="282" t="s">
        <v>1077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8" t="s">
        <v>289</v>
      </c>
      <c r="H149" s="348"/>
      <c r="I149" s="374"/>
      <c r="J149" s="356"/>
      <c r="K149" s="356"/>
      <c r="N149" s="357"/>
    </row>
    <row r="150" spans="1:14" s="316" customFormat="1" ht="31.5" hidden="1" customHeight="1" outlineLevel="1" x14ac:dyDescent="0.25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8" t="s">
        <v>289</v>
      </c>
      <c r="H150" s="348"/>
      <c r="I150" s="374"/>
      <c r="J150" s="356"/>
      <c r="K150" s="356"/>
      <c r="N150" s="357"/>
    </row>
    <row r="151" spans="1:14" s="316" customFormat="1" ht="15.75" hidden="1" customHeight="1" outlineLevel="1" x14ac:dyDescent="0.25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8" t="s">
        <v>289</v>
      </c>
      <c r="H151" s="348"/>
      <c r="I151" s="374"/>
      <c r="J151" s="356"/>
      <c r="K151" s="356"/>
      <c r="N151" s="357"/>
    </row>
    <row r="152" spans="1:14" s="316" customFormat="1" ht="15.75" hidden="1" customHeight="1" outlineLevel="1" x14ac:dyDescent="0.25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8" t="s">
        <v>289</v>
      </c>
      <c r="H152" s="348"/>
      <c r="I152" s="374"/>
      <c r="J152" s="356"/>
      <c r="K152" s="356"/>
      <c r="N152" s="357"/>
    </row>
    <row r="153" spans="1:14" s="316" customFormat="1" collapsed="1" x14ac:dyDescent="0.25">
      <c r="A153" s="283" t="s">
        <v>776</v>
      </c>
      <c r="B153" s="282" t="s">
        <v>957</v>
      </c>
      <c r="C153" s="291" t="s">
        <v>755</v>
      </c>
      <c r="D153" s="338">
        <v>47.239938146338346</v>
      </c>
      <c r="E153" s="338">
        <f>E123-E138</f>
        <v>1.8001432900000007</v>
      </c>
      <c r="F153" s="338">
        <f t="shared" si="2"/>
        <v>-45.439794856338345</v>
      </c>
      <c r="G153" s="348">
        <f t="shared" si="3"/>
        <v>-0.96189361458468514</v>
      </c>
      <c r="H153" s="348"/>
      <c r="I153" s="374"/>
      <c r="J153" s="356"/>
      <c r="K153" s="356"/>
      <c r="N153" s="357"/>
    </row>
    <row r="154" spans="1:14" s="316" customFormat="1" x14ac:dyDescent="0.25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2"/>
        <v>0</v>
      </c>
      <c r="G154" s="348">
        <f t="shared" si="3"/>
        <v>0</v>
      </c>
      <c r="H154" s="348"/>
      <c r="I154" s="374"/>
      <c r="J154" s="356"/>
      <c r="K154" s="356"/>
      <c r="N154" s="357"/>
    </row>
    <row r="155" spans="1:14" s="316" customFormat="1" x14ac:dyDescent="0.25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2"/>
        <v>0</v>
      </c>
      <c r="G155" s="348">
        <f t="shared" si="3"/>
        <v>0</v>
      </c>
      <c r="H155" s="348"/>
      <c r="I155" s="374"/>
      <c r="J155" s="356"/>
      <c r="K155" s="356"/>
      <c r="N155" s="357"/>
    </row>
    <row r="156" spans="1:14" s="316" customFormat="1" x14ac:dyDescent="0.25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2"/>
        <v>0</v>
      </c>
      <c r="G156" s="348">
        <f t="shared" si="3"/>
        <v>0</v>
      </c>
      <c r="H156" s="348"/>
      <c r="I156" s="374"/>
      <c r="J156" s="356"/>
      <c r="K156" s="356"/>
      <c r="N156" s="357"/>
    </row>
    <row r="157" spans="1:14" s="316" customFormat="1" x14ac:dyDescent="0.25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2"/>
        <v>0</v>
      </c>
      <c r="G157" s="348">
        <f>IFERROR(F157/D157,0)</f>
        <v>0</v>
      </c>
      <c r="H157" s="348"/>
      <c r="I157" s="374"/>
      <c r="J157" s="356"/>
      <c r="K157" s="356"/>
      <c r="N157" s="357"/>
    </row>
    <row r="158" spans="1:14" s="316" customFormat="1" ht="18" customHeight="1" thickBot="1" x14ac:dyDescent="0.3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4">E158-D158</f>
        <v>0</v>
      </c>
      <c r="G158" s="350">
        <f>IFERROR(F158/D158,0)</f>
        <v>0</v>
      </c>
      <c r="H158" s="350"/>
      <c r="I158" s="374"/>
      <c r="J158" s="356"/>
      <c r="K158" s="356"/>
      <c r="N158" s="357"/>
    </row>
    <row r="159" spans="1:14" s="316" customFormat="1" ht="18" customHeight="1" x14ac:dyDescent="0.25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39"/>
      <c r="I159" s="374"/>
      <c r="J159" s="356"/>
      <c r="K159" s="356"/>
      <c r="N159" s="357"/>
    </row>
    <row r="160" spans="1:14" s="316" customFormat="1" ht="37.5" customHeight="1" x14ac:dyDescent="0.25">
      <c r="A160" s="283" t="s">
        <v>536</v>
      </c>
      <c r="B160" s="286" t="s">
        <v>1088</v>
      </c>
      <c r="C160" s="291" t="s">
        <v>755</v>
      </c>
      <c r="D160" s="338">
        <v>214.28527526773041</v>
      </c>
      <c r="E160" s="338">
        <f>E109+E105+E69</f>
        <v>-329.62345942999968</v>
      </c>
      <c r="F160" s="338">
        <f t="shared" si="4"/>
        <v>-543.9087346977301</v>
      </c>
      <c r="G160" s="348">
        <f>IFERROR(F160/D160,0)</f>
        <v>-2.5382459621556563</v>
      </c>
      <c r="H160" s="348"/>
      <c r="I160" s="374"/>
      <c r="J160" s="356"/>
      <c r="K160" s="356"/>
      <c r="N160" s="357"/>
    </row>
    <row r="161" spans="1:14" s="316" customFormat="1" ht="18.75" customHeight="1" x14ac:dyDescent="0.25">
      <c r="A161" s="283" t="s">
        <v>537</v>
      </c>
      <c r="B161" s="286" t="s">
        <v>1040</v>
      </c>
      <c r="C161" s="291" t="s">
        <v>755</v>
      </c>
      <c r="D161" s="338">
        <v>5080.2155510537395</v>
      </c>
      <c r="E161" s="338">
        <v>2599.9900000000002</v>
      </c>
      <c r="F161" s="338">
        <f t="shared" si="4"/>
        <v>-2480.2255510537393</v>
      </c>
      <c r="G161" s="348">
        <f>IFERROR(F161/D161,0)</f>
        <v>-0.48821266068903124</v>
      </c>
      <c r="H161" s="381"/>
      <c r="I161" s="374"/>
      <c r="J161" s="356"/>
      <c r="K161" s="356"/>
      <c r="N161" s="357"/>
    </row>
    <row r="162" spans="1:14" s="316" customFormat="1" ht="18" customHeight="1" x14ac:dyDescent="0.25">
      <c r="A162" s="283" t="s">
        <v>939</v>
      </c>
      <c r="B162" s="141" t="s">
        <v>962</v>
      </c>
      <c r="C162" s="291" t="s">
        <v>755</v>
      </c>
      <c r="D162" s="338">
        <v>149.71998579650685</v>
      </c>
      <c r="E162" s="338">
        <v>2437.123</v>
      </c>
      <c r="F162" s="338">
        <f t="shared" si="4"/>
        <v>2287.4030142034931</v>
      </c>
      <c r="G162" s="348">
        <f>IFERROR(F162/D162,0)</f>
        <v>15.277873572018873</v>
      </c>
      <c r="H162" s="348"/>
      <c r="I162" s="374"/>
      <c r="J162" s="356"/>
      <c r="K162" s="356"/>
      <c r="N162" s="357"/>
    </row>
    <row r="163" spans="1:14" s="316" customFormat="1" ht="28.5" customHeight="1" x14ac:dyDescent="0.25">
      <c r="A163" s="283" t="s">
        <v>642</v>
      </c>
      <c r="B163" s="286" t="s">
        <v>1095</v>
      </c>
      <c r="C163" s="291" t="s">
        <v>755</v>
      </c>
      <c r="D163" s="338">
        <v>273.28406640880206</v>
      </c>
      <c r="E163" s="338">
        <v>5634.7479999999996</v>
      </c>
      <c r="F163" s="338">
        <f t="shared" si="4"/>
        <v>5361.4639335911979</v>
      </c>
      <c r="G163" s="348">
        <f>IFERROR(F163/D163,0)</f>
        <v>19.618648112367641</v>
      </c>
      <c r="H163" s="381" t="s">
        <v>1135</v>
      </c>
      <c r="I163" s="374"/>
      <c r="J163" s="356"/>
      <c r="K163" s="356"/>
      <c r="N163" s="357"/>
    </row>
    <row r="164" spans="1:14" s="316" customFormat="1" ht="18" customHeight="1" x14ac:dyDescent="0.25">
      <c r="A164" s="289" t="s">
        <v>940</v>
      </c>
      <c r="B164" s="141" t="s">
        <v>963</v>
      </c>
      <c r="C164" s="291" t="s">
        <v>755</v>
      </c>
      <c r="D164" s="342">
        <v>93.928509601506846</v>
      </c>
      <c r="E164" s="342">
        <v>2630.2330000000002</v>
      </c>
      <c r="F164" s="342">
        <f t="shared" si="4"/>
        <v>2536.3044903984933</v>
      </c>
      <c r="G164" s="349">
        <f>IFERROR(F164/D164,0)</f>
        <v>27.002499040587402</v>
      </c>
      <c r="H164" s="349"/>
      <c r="I164" s="374"/>
      <c r="J164" s="356"/>
      <c r="K164" s="356"/>
      <c r="N164" s="357"/>
    </row>
    <row r="165" spans="1:14" s="316" customFormat="1" ht="32.25" thickBot="1" x14ac:dyDescent="0.3">
      <c r="A165" s="288" t="s">
        <v>643</v>
      </c>
      <c r="B165" s="290" t="s">
        <v>1096</v>
      </c>
      <c r="C165" s="292" t="s">
        <v>289</v>
      </c>
      <c r="D165" s="340">
        <f>D163/D160</f>
        <v>1.2753282560705952</v>
      </c>
      <c r="E165" s="340">
        <f>E163/E160</f>
        <v>-17.0944993106494</v>
      </c>
      <c r="F165" s="340" t="s">
        <v>289</v>
      </c>
      <c r="G165" s="350" t="s">
        <v>289</v>
      </c>
      <c r="H165" s="350"/>
      <c r="I165" s="374"/>
      <c r="J165" s="356"/>
      <c r="K165" s="356"/>
      <c r="N165" s="357"/>
    </row>
    <row r="166" spans="1:14" s="316" customFormat="1" ht="19.5" thickBot="1" x14ac:dyDescent="0.3">
      <c r="A166" s="399" t="s">
        <v>534</v>
      </c>
      <c r="B166" s="400"/>
      <c r="C166" s="400"/>
      <c r="D166" s="400"/>
      <c r="E166" s="400"/>
      <c r="F166" s="400"/>
      <c r="G166" s="400"/>
      <c r="H166" s="346"/>
      <c r="I166" s="374"/>
      <c r="J166" s="356"/>
      <c r="K166" s="356"/>
      <c r="N166" s="357"/>
    </row>
    <row r="167" spans="1:14" s="316" customFormat="1" ht="31.5" customHeight="1" x14ac:dyDescent="0.25">
      <c r="A167" s="309" t="s">
        <v>538</v>
      </c>
      <c r="B167" s="310" t="s">
        <v>1041</v>
      </c>
      <c r="C167" s="303" t="s">
        <v>755</v>
      </c>
      <c r="D167" s="339">
        <v>8985.54693305</v>
      </c>
      <c r="E167" s="339">
        <v>1627.7427453200003</v>
      </c>
      <c r="F167" s="339">
        <f t="shared" ref="F167:F230" si="5">E167-D167</f>
        <v>-7357.8041877300002</v>
      </c>
      <c r="G167" s="347">
        <f t="shared" ref="G167:G219" si="6">IFERROR(F167/D167,0)</f>
        <v>-0.81884878489333224</v>
      </c>
      <c r="H167" s="347"/>
      <c r="I167" s="374"/>
      <c r="J167" s="356"/>
      <c r="K167" s="356"/>
      <c r="N167" s="357"/>
    </row>
    <row r="168" spans="1:14" s="316" customFormat="1" ht="15.75" hidden="1" customHeight="1" outlineLevel="1" x14ac:dyDescent="0.25">
      <c r="A168" s="283" t="s">
        <v>539</v>
      </c>
      <c r="B168" s="282" t="s">
        <v>1030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8" t="s">
        <v>289</v>
      </c>
      <c r="H168" s="348"/>
      <c r="I168" s="374"/>
      <c r="J168" s="356"/>
      <c r="K168" s="356"/>
      <c r="N168" s="357"/>
    </row>
    <row r="169" spans="1:14" s="316" customFormat="1" ht="31.5" hidden="1" customHeight="1" outlineLevel="1" x14ac:dyDescent="0.25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8" t="s">
        <v>289</v>
      </c>
      <c r="H169" s="348"/>
      <c r="I169" s="374"/>
      <c r="J169" s="356"/>
      <c r="K169" s="356"/>
      <c r="N169" s="357"/>
    </row>
    <row r="170" spans="1:14" s="316" customFormat="1" ht="31.5" hidden="1" customHeight="1" outlineLevel="1" x14ac:dyDescent="0.25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8" t="s">
        <v>289</v>
      </c>
      <c r="H170" s="348"/>
      <c r="I170" s="374"/>
      <c r="J170" s="356"/>
      <c r="K170" s="356"/>
      <c r="N170" s="357"/>
    </row>
    <row r="171" spans="1:14" s="316" customFormat="1" ht="31.5" hidden="1" customHeight="1" outlineLevel="1" x14ac:dyDescent="0.25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8" t="s">
        <v>289</v>
      </c>
      <c r="H171" s="348"/>
      <c r="I171" s="374"/>
      <c r="J171" s="356"/>
      <c r="K171" s="356"/>
      <c r="N171" s="357"/>
    </row>
    <row r="172" spans="1:14" s="316" customFormat="1" ht="15.75" hidden="1" customHeight="1" outlineLevel="1" x14ac:dyDescent="0.25">
      <c r="A172" s="283" t="s">
        <v>540</v>
      </c>
      <c r="B172" s="282" t="s">
        <v>1069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8" t="s">
        <v>289</v>
      </c>
      <c r="H172" s="348"/>
      <c r="I172" s="374"/>
      <c r="J172" s="356"/>
      <c r="K172" s="356"/>
      <c r="N172" s="357"/>
    </row>
    <row r="173" spans="1:14" s="316" customFormat="1" collapsed="1" x14ac:dyDescent="0.25">
      <c r="A173" s="283" t="s">
        <v>654</v>
      </c>
      <c r="B173" s="282" t="s">
        <v>954</v>
      </c>
      <c r="C173" s="291" t="s">
        <v>755</v>
      </c>
      <c r="D173" s="338">
        <v>60.520995598962152</v>
      </c>
      <c r="E173" s="338">
        <v>4.6453145000000005</v>
      </c>
      <c r="F173" s="338">
        <f t="shared" si="5"/>
        <v>-55.875681098962154</v>
      </c>
      <c r="G173" s="348">
        <f t="shared" si="6"/>
        <v>-0.92324457894278822</v>
      </c>
      <c r="H173" s="348"/>
      <c r="I173" s="374"/>
      <c r="J173" s="356"/>
      <c r="K173" s="356"/>
      <c r="N173" s="357"/>
    </row>
    <row r="174" spans="1:14" s="316" customFormat="1" ht="15.75" hidden="1" customHeight="1" outlineLevel="1" x14ac:dyDescent="0.25">
      <c r="A174" s="283" t="s">
        <v>777</v>
      </c>
      <c r="B174" s="282" t="s">
        <v>1070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8" t="s">
        <v>289</v>
      </c>
      <c r="H174" s="348"/>
      <c r="I174" s="374"/>
      <c r="J174" s="356"/>
      <c r="K174" s="356"/>
      <c r="N174" s="357"/>
    </row>
    <row r="175" spans="1:14" s="316" customFormat="1" collapsed="1" x14ac:dyDescent="0.25">
      <c r="A175" s="283" t="s">
        <v>778</v>
      </c>
      <c r="B175" s="282" t="s">
        <v>955</v>
      </c>
      <c r="C175" s="291" t="s">
        <v>755</v>
      </c>
      <c r="D175" s="338">
        <v>29.898795116796929</v>
      </c>
      <c r="E175" s="338">
        <v>202.64363760999998</v>
      </c>
      <c r="F175" s="338">
        <f t="shared" si="5"/>
        <v>172.74484249320307</v>
      </c>
      <c r="G175" s="348">
        <f t="shared" si="6"/>
        <v>5.7776523039938903</v>
      </c>
      <c r="H175" s="348"/>
      <c r="I175" s="374"/>
      <c r="J175" s="356"/>
      <c r="K175" s="356"/>
      <c r="N175" s="357"/>
    </row>
    <row r="176" spans="1:14" s="316" customFormat="1" x14ac:dyDescent="0.25">
      <c r="A176" s="283" t="s">
        <v>779</v>
      </c>
      <c r="B176" s="282" t="s">
        <v>956</v>
      </c>
      <c r="C176" s="291" t="s">
        <v>755</v>
      </c>
      <c r="D176" s="338">
        <v>8781.8885464069408</v>
      </c>
      <c r="E176" s="338">
        <v>1522.7808806600003</v>
      </c>
      <c r="F176" s="338">
        <f t="shared" si="5"/>
        <v>-7259.1076657469403</v>
      </c>
      <c r="G176" s="348">
        <f t="shared" si="6"/>
        <v>-0.82659983981656915</v>
      </c>
      <c r="H176" s="348"/>
      <c r="I176" s="374"/>
      <c r="J176" s="356"/>
      <c r="K176" s="356"/>
      <c r="N176" s="357"/>
    </row>
    <row r="177" spans="1:15" s="316" customFormat="1" ht="15.75" hidden="1" customHeight="1" outlineLevel="1" x14ac:dyDescent="0.25">
      <c r="A177" s="283" t="s">
        <v>780</v>
      </c>
      <c r="B177" s="282" t="s">
        <v>1077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8" t="s">
        <v>289</v>
      </c>
      <c r="H177" s="348"/>
      <c r="I177" s="374"/>
      <c r="J177" s="356"/>
      <c r="K177" s="356"/>
      <c r="N177" s="357"/>
    </row>
    <row r="178" spans="1:15" s="316" customFormat="1" ht="31.5" hidden="1" customHeight="1" outlineLevel="1" x14ac:dyDescent="0.25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8" t="s">
        <v>289</v>
      </c>
      <c r="H178" s="348"/>
      <c r="I178" s="374"/>
      <c r="J178" s="356"/>
      <c r="K178" s="356"/>
      <c r="N178" s="357"/>
    </row>
    <row r="179" spans="1:15" s="316" customFormat="1" ht="15.75" hidden="1" customHeight="1" outlineLevel="1" x14ac:dyDescent="0.25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8" t="s">
        <v>289</v>
      </c>
      <c r="H179" s="348"/>
      <c r="I179" s="374"/>
      <c r="J179" s="356"/>
      <c r="K179" s="356"/>
      <c r="N179" s="357"/>
    </row>
    <row r="180" spans="1:15" s="316" customFormat="1" ht="15.75" hidden="1" customHeight="1" outlineLevel="1" x14ac:dyDescent="0.25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8" t="s">
        <v>289</v>
      </c>
      <c r="H180" s="348"/>
      <c r="I180" s="374"/>
      <c r="J180" s="356"/>
      <c r="K180" s="356"/>
      <c r="N180" s="357"/>
    </row>
    <row r="181" spans="1:15" s="316" customFormat="1" ht="31.5" hidden="1" customHeight="1" outlineLevel="1" x14ac:dyDescent="0.25">
      <c r="A181" s="283" t="s">
        <v>782</v>
      </c>
      <c r="B181" s="286" t="s">
        <v>1042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8" t="s">
        <v>289</v>
      </c>
      <c r="H181" s="348"/>
      <c r="I181" s="374"/>
      <c r="J181" s="356"/>
      <c r="K181" s="356"/>
      <c r="N181" s="357"/>
    </row>
    <row r="182" spans="1:15" s="316" customFormat="1" ht="15.75" hidden="1" customHeight="1" outlineLevel="1" x14ac:dyDescent="0.25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8" t="s">
        <v>289</v>
      </c>
      <c r="H182" s="348"/>
      <c r="I182" s="374"/>
      <c r="J182" s="356"/>
      <c r="K182" s="356"/>
      <c r="N182" s="357"/>
    </row>
    <row r="183" spans="1:15" s="316" customFormat="1" ht="31.5" hidden="1" customHeight="1" outlineLevel="1" x14ac:dyDescent="0.25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8" t="s">
        <v>289</v>
      </c>
      <c r="H183" s="348"/>
      <c r="I183" s="374"/>
      <c r="J183" s="356"/>
      <c r="K183" s="356"/>
      <c r="N183" s="357"/>
    </row>
    <row r="184" spans="1:15" s="316" customFormat="1" collapsed="1" x14ac:dyDescent="0.25">
      <c r="A184" s="283" t="s">
        <v>783</v>
      </c>
      <c r="B184" s="282" t="s">
        <v>957</v>
      </c>
      <c r="C184" s="291" t="s">
        <v>755</v>
      </c>
      <c r="D184" s="338">
        <v>113.23859592730028</v>
      </c>
      <c r="E184" s="338">
        <f>E167-E173-E175-E176</f>
        <v>-102.32708745000014</v>
      </c>
      <c r="F184" s="338">
        <f t="shared" si="5"/>
        <v>-215.56568337730042</v>
      </c>
      <c r="G184" s="348">
        <f t="shared" si="6"/>
        <v>-1.9036414361380338</v>
      </c>
      <c r="H184" s="348"/>
      <c r="I184" s="374"/>
      <c r="J184" s="356"/>
      <c r="K184" s="356"/>
      <c r="N184" s="357"/>
      <c r="O184" s="357"/>
    </row>
    <row r="185" spans="1:15" s="316" customFormat="1" x14ac:dyDescent="0.25">
      <c r="A185" s="283" t="s">
        <v>541</v>
      </c>
      <c r="B185" s="313" t="s">
        <v>1043</v>
      </c>
      <c r="C185" s="291" t="s">
        <v>755</v>
      </c>
      <c r="D185" s="338">
        <v>8746.7425718621271</v>
      </c>
      <c r="E185" s="338">
        <v>4173.6872101300005</v>
      </c>
      <c r="F185" s="338">
        <f t="shared" si="5"/>
        <v>-4573.0553617321266</v>
      </c>
      <c r="G185" s="348">
        <f t="shared" si="6"/>
        <v>-0.52282953615708749</v>
      </c>
      <c r="H185" s="348"/>
      <c r="I185" s="374"/>
      <c r="J185" s="356"/>
      <c r="K185" s="356"/>
      <c r="N185" s="357"/>
    </row>
    <row r="186" spans="1:15" s="316" customFormat="1" x14ac:dyDescent="0.25">
      <c r="A186" s="283" t="s">
        <v>542</v>
      </c>
      <c r="B186" s="286" t="s">
        <v>875</v>
      </c>
      <c r="C186" s="291" t="s">
        <v>755</v>
      </c>
      <c r="D186" s="338">
        <v>108.86110909440002</v>
      </c>
      <c r="E186" s="338">
        <v>37</v>
      </c>
      <c r="F186" s="338">
        <f t="shared" si="5"/>
        <v>-71.861109094400021</v>
      </c>
      <c r="G186" s="348">
        <f t="shared" si="6"/>
        <v>-0.6601173705853477</v>
      </c>
      <c r="H186" s="348"/>
      <c r="I186" s="374"/>
      <c r="J186" s="356"/>
      <c r="K186" s="356"/>
      <c r="N186" s="357"/>
    </row>
    <row r="187" spans="1:15" s="316" customFormat="1" x14ac:dyDescent="0.25">
      <c r="A187" s="283" t="s">
        <v>543</v>
      </c>
      <c r="B187" s="286" t="s">
        <v>1044</v>
      </c>
      <c r="C187" s="291" t="s">
        <v>755</v>
      </c>
      <c r="D187" s="338">
        <v>4910.083525097798</v>
      </c>
      <c r="E187" s="338">
        <f>E188+E189+E190</f>
        <v>3406.441988470001</v>
      </c>
      <c r="F187" s="338">
        <f t="shared" si="5"/>
        <v>-1503.641536627797</v>
      </c>
      <c r="G187" s="348">
        <f t="shared" si="6"/>
        <v>-0.30623542938566362</v>
      </c>
      <c r="H187" s="348"/>
      <c r="I187" s="374"/>
      <c r="J187" s="356"/>
      <c r="K187" s="356"/>
      <c r="N187" s="357"/>
    </row>
    <row r="188" spans="1:15" s="316" customFormat="1" x14ac:dyDescent="0.25">
      <c r="A188" s="283" t="s">
        <v>544</v>
      </c>
      <c r="B188" s="141" t="s">
        <v>644</v>
      </c>
      <c r="C188" s="291" t="s">
        <v>755</v>
      </c>
      <c r="D188" s="338">
        <v>4876.6797833838382</v>
      </c>
      <c r="E188" s="338">
        <v>3384.4518117800008</v>
      </c>
      <c r="F188" s="338">
        <f t="shared" si="5"/>
        <v>-1492.2279716038374</v>
      </c>
      <c r="G188" s="348">
        <f t="shared" si="6"/>
        <v>-0.30599260929295791</v>
      </c>
      <c r="H188" s="348"/>
      <c r="I188" s="374"/>
      <c r="J188" s="356"/>
      <c r="K188" s="356"/>
      <c r="N188" s="357"/>
    </row>
    <row r="189" spans="1:15" s="316" customFormat="1" x14ac:dyDescent="0.25">
      <c r="A189" s="283" t="s">
        <v>545</v>
      </c>
      <c r="B189" s="141" t="s">
        <v>876</v>
      </c>
      <c r="C189" s="291" t="s">
        <v>755</v>
      </c>
      <c r="D189" s="338">
        <v>33.403741713959761</v>
      </c>
      <c r="E189" s="338">
        <v>21.990176690000002</v>
      </c>
      <c r="F189" s="338">
        <f t="shared" si="5"/>
        <v>-11.413565023959759</v>
      </c>
      <c r="G189" s="348">
        <f t="shared" si="6"/>
        <v>-0.3416852256162044</v>
      </c>
      <c r="H189" s="348"/>
      <c r="I189" s="374"/>
      <c r="J189" s="356"/>
      <c r="K189" s="356"/>
      <c r="N189" s="357"/>
    </row>
    <row r="190" spans="1:15" s="316" customFormat="1" x14ac:dyDescent="0.25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0</v>
      </c>
      <c r="F190" s="338">
        <f t="shared" si="5"/>
        <v>0</v>
      </c>
      <c r="G190" s="348">
        <f t="shared" si="6"/>
        <v>0</v>
      </c>
      <c r="H190" s="348"/>
      <c r="I190" s="374"/>
      <c r="J190" s="356"/>
      <c r="K190" s="356"/>
      <c r="N190" s="357"/>
    </row>
    <row r="191" spans="1:15" s="316" customFormat="1" ht="31.5" x14ac:dyDescent="0.25">
      <c r="A191" s="283" t="s">
        <v>546</v>
      </c>
      <c r="B191" s="286" t="s">
        <v>913</v>
      </c>
      <c r="C191" s="291" t="s">
        <v>755</v>
      </c>
      <c r="D191" s="338">
        <v>643.36285800498285</v>
      </c>
      <c r="E191" s="338">
        <v>27.48538868</v>
      </c>
      <c r="F191" s="338">
        <f t="shared" si="5"/>
        <v>-615.87746932498283</v>
      </c>
      <c r="G191" s="348">
        <f t="shared" si="6"/>
        <v>-0.95727855853346888</v>
      </c>
      <c r="H191" s="348"/>
      <c r="I191" s="374"/>
      <c r="J191" s="356"/>
      <c r="K191" s="356"/>
      <c r="N191" s="357"/>
    </row>
    <row r="192" spans="1:15" s="316" customFormat="1" ht="31.5" x14ac:dyDescent="0.25">
      <c r="A192" s="283" t="s">
        <v>655</v>
      </c>
      <c r="B192" s="286" t="s">
        <v>1097</v>
      </c>
      <c r="C192" s="291" t="s">
        <v>755</v>
      </c>
      <c r="D192" s="338">
        <v>124.04442600581704</v>
      </c>
      <c r="E192" s="338">
        <v>7.9542410199999996</v>
      </c>
      <c r="F192" s="338">
        <f t="shared" si="5"/>
        <v>-116.09018498581705</v>
      </c>
      <c r="G192" s="348">
        <f t="shared" si="6"/>
        <v>-0.93587586902432052</v>
      </c>
      <c r="H192" s="348"/>
      <c r="I192" s="374"/>
      <c r="J192" s="356"/>
      <c r="K192" s="356"/>
      <c r="N192" s="357"/>
    </row>
    <row r="193" spans="1:14" s="316" customFormat="1" x14ac:dyDescent="0.25">
      <c r="A193" s="283" t="s">
        <v>656</v>
      </c>
      <c r="B193" s="286" t="s">
        <v>1073</v>
      </c>
      <c r="C193" s="291" t="s">
        <v>755</v>
      </c>
      <c r="D193" s="338">
        <v>0</v>
      </c>
      <c r="E193" s="338">
        <v>0</v>
      </c>
      <c r="F193" s="338">
        <f t="shared" si="5"/>
        <v>0</v>
      </c>
      <c r="G193" s="348">
        <f t="shared" si="6"/>
        <v>0</v>
      </c>
      <c r="H193" s="348"/>
      <c r="I193" s="374"/>
      <c r="J193" s="356"/>
      <c r="K193" s="356"/>
      <c r="N193" s="357"/>
    </row>
    <row r="194" spans="1:14" s="316" customFormat="1" x14ac:dyDescent="0.25">
      <c r="A194" s="283" t="s">
        <v>657</v>
      </c>
      <c r="B194" s="286" t="s">
        <v>645</v>
      </c>
      <c r="C194" s="291" t="s">
        <v>755</v>
      </c>
      <c r="D194" s="338">
        <v>976.57379425071667</v>
      </c>
      <c r="E194" s="338">
        <v>282.21310364999999</v>
      </c>
      <c r="F194" s="338">
        <f t="shared" si="5"/>
        <v>-694.36069060071668</v>
      </c>
      <c r="G194" s="348">
        <f t="shared" si="6"/>
        <v>-0.71101712403973527</v>
      </c>
      <c r="H194" s="348"/>
      <c r="I194" s="374"/>
      <c r="J194" s="356"/>
      <c r="K194" s="356"/>
      <c r="N194" s="357"/>
    </row>
    <row r="195" spans="1:14" s="316" customFormat="1" x14ac:dyDescent="0.25">
      <c r="A195" s="283" t="s">
        <v>658</v>
      </c>
      <c r="B195" s="286" t="s">
        <v>832</v>
      </c>
      <c r="C195" s="291" t="s">
        <v>755</v>
      </c>
      <c r="D195" s="338">
        <v>295.72997721560887</v>
      </c>
      <c r="E195" s="338">
        <v>84.947500000000005</v>
      </c>
      <c r="F195" s="338">
        <f t="shared" si="5"/>
        <v>-210.78247721560888</v>
      </c>
      <c r="G195" s="348">
        <f t="shared" si="6"/>
        <v>-0.71275316489789931</v>
      </c>
      <c r="H195" s="348"/>
      <c r="I195" s="374"/>
      <c r="J195" s="356"/>
      <c r="K195" s="356"/>
      <c r="N195" s="357"/>
    </row>
    <row r="196" spans="1:14" s="316" customFormat="1" x14ac:dyDescent="0.25">
      <c r="A196" s="283" t="s">
        <v>797</v>
      </c>
      <c r="B196" s="286" t="s">
        <v>1045</v>
      </c>
      <c r="C196" s="291" t="s">
        <v>755</v>
      </c>
      <c r="D196" s="338">
        <v>515.66996757193931</v>
      </c>
      <c r="E196" s="338">
        <v>40.436213290000005</v>
      </c>
      <c r="F196" s="338">
        <f t="shared" si="5"/>
        <v>-475.2337542819393</v>
      </c>
      <c r="G196" s="348">
        <f t="shared" si="6"/>
        <v>-0.92158509156467616</v>
      </c>
      <c r="H196" s="348"/>
      <c r="I196" s="374"/>
      <c r="J196" s="356"/>
      <c r="K196" s="356"/>
      <c r="N196" s="357"/>
    </row>
    <row r="197" spans="1:14" s="316" customFormat="1" x14ac:dyDescent="0.25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5"/>
        <v>0</v>
      </c>
      <c r="G197" s="348">
        <f t="shared" si="6"/>
        <v>0</v>
      </c>
      <c r="H197" s="348"/>
      <c r="I197" s="374"/>
      <c r="J197" s="356"/>
      <c r="K197" s="356"/>
      <c r="N197" s="357"/>
    </row>
    <row r="198" spans="1:14" s="316" customFormat="1" x14ac:dyDescent="0.25">
      <c r="A198" s="283" t="s">
        <v>806</v>
      </c>
      <c r="B198" s="286" t="s">
        <v>906</v>
      </c>
      <c r="C198" s="291" t="s">
        <v>755</v>
      </c>
      <c r="D198" s="338">
        <v>141.73187838415203</v>
      </c>
      <c r="E198" s="338">
        <v>18.260337900000003</v>
      </c>
      <c r="F198" s="338">
        <f t="shared" si="5"/>
        <v>-123.47154048415203</v>
      </c>
      <c r="G198" s="348">
        <f t="shared" si="6"/>
        <v>-0.87116280325794504</v>
      </c>
      <c r="H198" s="348"/>
      <c r="I198" s="374"/>
      <c r="J198" s="356"/>
      <c r="K198" s="356"/>
      <c r="N198" s="357"/>
    </row>
    <row r="199" spans="1:14" s="316" customFormat="1" x14ac:dyDescent="0.25">
      <c r="A199" s="283" t="s">
        <v>809</v>
      </c>
      <c r="B199" s="286" t="s">
        <v>907</v>
      </c>
      <c r="C199" s="291" t="s">
        <v>755</v>
      </c>
      <c r="D199" s="338">
        <v>7.3602725184000004</v>
      </c>
      <c r="E199" s="338">
        <v>0.45385964999999667</v>
      </c>
      <c r="F199" s="338">
        <f t="shared" si="5"/>
        <v>-6.9064128684000039</v>
      </c>
      <c r="G199" s="348">
        <f t="shared" si="6"/>
        <v>-0.93833656989392855</v>
      </c>
      <c r="H199" s="348"/>
      <c r="I199" s="374"/>
      <c r="J199" s="356"/>
      <c r="K199" s="356"/>
      <c r="N199" s="357"/>
    </row>
    <row r="200" spans="1:14" s="316" customFormat="1" x14ac:dyDescent="0.25">
      <c r="A200" s="283" t="s">
        <v>810</v>
      </c>
      <c r="B200" s="286" t="s">
        <v>812</v>
      </c>
      <c r="C200" s="291" t="s">
        <v>755</v>
      </c>
      <c r="D200" s="338">
        <v>25.239337516799999</v>
      </c>
      <c r="E200" s="338">
        <v>6.0672863999999995</v>
      </c>
      <c r="F200" s="338">
        <f t="shared" si="5"/>
        <v>-19.172051116799999</v>
      </c>
      <c r="G200" s="348">
        <f t="shared" si="6"/>
        <v>-0.75960991860576976</v>
      </c>
      <c r="H200" s="348"/>
      <c r="I200" s="374"/>
      <c r="J200" s="356"/>
      <c r="K200" s="356"/>
      <c r="N200" s="357"/>
    </row>
    <row r="201" spans="1:14" s="316" customFormat="1" ht="31.5" x14ac:dyDescent="0.25">
      <c r="A201" s="283" t="s">
        <v>811</v>
      </c>
      <c r="B201" s="286" t="s">
        <v>1024</v>
      </c>
      <c r="C201" s="291" t="s">
        <v>755</v>
      </c>
      <c r="D201" s="338">
        <v>53.914761949999956</v>
      </c>
      <c r="E201" s="338">
        <v>17.374839820000002</v>
      </c>
      <c r="F201" s="338">
        <f t="shared" si="5"/>
        <v>-36.539922129999951</v>
      </c>
      <c r="G201" s="348">
        <f t="shared" si="6"/>
        <v>-0.67773501743152886</v>
      </c>
      <c r="H201" s="348"/>
      <c r="I201" s="374"/>
      <c r="J201" s="356"/>
      <c r="K201" s="356"/>
      <c r="N201" s="357"/>
    </row>
    <row r="202" spans="1:14" s="316" customFormat="1" x14ac:dyDescent="0.25">
      <c r="A202" s="283" t="s">
        <v>833</v>
      </c>
      <c r="B202" s="286" t="s">
        <v>1098</v>
      </c>
      <c r="C202" s="291" t="s">
        <v>755</v>
      </c>
      <c r="D202" s="338">
        <v>944.17066425151313</v>
      </c>
      <c r="E202" s="338">
        <f>E185-E186-E187-E191-E192-E193-E194-E195-E196-E198-E199-E200-E201</f>
        <v>245.05245124999945</v>
      </c>
      <c r="F202" s="338">
        <f t="shared" si="5"/>
        <v>-699.11821300151371</v>
      </c>
      <c r="G202" s="348">
        <f t="shared" si="6"/>
        <v>-0.74045746121093092</v>
      </c>
      <c r="H202" s="348"/>
      <c r="I202" s="374"/>
      <c r="J202" s="356"/>
      <c r="K202" s="356"/>
      <c r="N202" s="357"/>
    </row>
    <row r="203" spans="1:14" s="316" customFormat="1" ht="26.25" customHeight="1" x14ac:dyDescent="0.25">
      <c r="A203" s="283" t="s">
        <v>547</v>
      </c>
      <c r="B203" s="313" t="s">
        <v>1046</v>
      </c>
      <c r="C203" s="291" t="s">
        <v>755</v>
      </c>
      <c r="D203" s="338">
        <v>0</v>
      </c>
      <c r="E203" s="338">
        <v>0</v>
      </c>
      <c r="F203" s="338">
        <f t="shared" si="5"/>
        <v>0</v>
      </c>
      <c r="G203" s="348">
        <f t="shared" si="6"/>
        <v>0</v>
      </c>
      <c r="H203" s="348"/>
      <c r="I203" s="374"/>
      <c r="J203" s="356"/>
      <c r="K203" s="356"/>
      <c r="N203" s="357"/>
    </row>
    <row r="204" spans="1:14" s="316" customFormat="1" x14ac:dyDescent="0.25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5"/>
        <v>0</v>
      </c>
      <c r="G204" s="348">
        <f t="shared" si="6"/>
        <v>0</v>
      </c>
      <c r="H204" s="348"/>
      <c r="I204" s="374"/>
      <c r="J204" s="356"/>
      <c r="K204" s="356"/>
      <c r="N204" s="357"/>
    </row>
    <row r="205" spans="1:14" s="316" customFormat="1" x14ac:dyDescent="0.25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5"/>
        <v>0</v>
      </c>
      <c r="G205" s="348">
        <f t="shared" si="6"/>
        <v>0</v>
      </c>
      <c r="H205" s="348"/>
      <c r="I205" s="374"/>
      <c r="J205" s="356"/>
      <c r="K205" s="356"/>
      <c r="N205" s="357"/>
    </row>
    <row r="206" spans="1:14" s="316" customFormat="1" ht="34.5" customHeight="1" x14ac:dyDescent="0.25">
      <c r="A206" s="283" t="s">
        <v>659</v>
      </c>
      <c r="B206" s="141" t="s">
        <v>1109</v>
      </c>
      <c r="C206" s="291" t="s">
        <v>755</v>
      </c>
      <c r="D206" s="338">
        <v>0</v>
      </c>
      <c r="E206" s="338">
        <v>0</v>
      </c>
      <c r="F206" s="338">
        <f t="shared" si="5"/>
        <v>0</v>
      </c>
      <c r="G206" s="348">
        <f t="shared" si="6"/>
        <v>0</v>
      </c>
      <c r="H206" s="348"/>
      <c r="I206" s="374"/>
      <c r="J206" s="356"/>
      <c r="K206" s="356"/>
      <c r="N206" s="357"/>
    </row>
    <row r="207" spans="1:14" s="316" customFormat="1" x14ac:dyDescent="0.25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5"/>
        <v>0</v>
      </c>
      <c r="G207" s="348">
        <f t="shared" si="6"/>
        <v>0</v>
      </c>
      <c r="H207" s="348"/>
      <c r="I207" s="374"/>
      <c r="J207" s="356"/>
      <c r="K207" s="356"/>
      <c r="N207" s="357"/>
    </row>
    <row r="208" spans="1:14" s="316" customFormat="1" ht="15.75" hidden="1" customHeight="1" outlineLevel="1" x14ac:dyDescent="0.25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8" t="s">
        <v>289</v>
      </c>
      <c r="H208" s="348"/>
      <c r="I208" s="374"/>
      <c r="J208" s="356"/>
      <c r="K208" s="356"/>
      <c r="N208" s="357"/>
    </row>
    <row r="209" spans="1:15" s="316" customFormat="1" collapsed="1" x14ac:dyDescent="0.25">
      <c r="A209" s="283" t="s">
        <v>550</v>
      </c>
      <c r="B209" s="286" t="s">
        <v>1099</v>
      </c>
      <c r="C209" s="291" t="s">
        <v>755</v>
      </c>
      <c r="D209" s="338">
        <v>0</v>
      </c>
      <c r="E209" s="338">
        <f>E203-E204-E205</f>
        <v>0</v>
      </c>
      <c r="F209" s="338">
        <f t="shared" si="5"/>
        <v>0</v>
      </c>
      <c r="G209" s="348">
        <f t="shared" si="6"/>
        <v>0</v>
      </c>
      <c r="H209" s="348"/>
      <c r="I209" s="374"/>
      <c r="J209" s="356"/>
      <c r="K209" s="356"/>
      <c r="N209" s="357"/>
    </row>
    <row r="210" spans="1:15" s="316" customFormat="1" x14ac:dyDescent="0.25">
      <c r="A210" s="283" t="s">
        <v>552</v>
      </c>
      <c r="B210" s="313" t="s">
        <v>1047</v>
      </c>
      <c r="C210" s="291" t="s">
        <v>755</v>
      </c>
      <c r="D210" s="338">
        <v>3411.5758482373199</v>
      </c>
      <c r="E210" s="338">
        <v>303.64004534999998</v>
      </c>
      <c r="F210" s="338">
        <f t="shared" si="5"/>
        <v>-3107.9358028873198</v>
      </c>
      <c r="G210" s="348">
        <f t="shared" si="6"/>
        <v>-0.91099712893474616</v>
      </c>
      <c r="H210" s="348"/>
      <c r="I210" s="374"/>
      <c r="J210" s="356"/>
      <c r="K210" s="356"/>
      <c r="N210" s="357"/>
      <c r="O210" s="357"/>
    </row>
    <row r="211" spans="1:15" s="316" customFormat="1" x14ac:dyDescent="0.25">
      <c r="A211" s="283" t="s">
        <v>553</v>
      </c>
      <c r="B211" s="286" t="s">
        <v>1048</v>
      </c>
      <c r="C211" s="291" t="s">
        <v>755</v>
      </c>
      <c r="D211" s="338">
        <v>3411.5758482373203</v>
      </c>
      <c r="E211" s="338">
        <v>303.64004535000004</v>
      </c>
      <c r="F211" s="338">
        <f>E211-D211</f>
        <v>-3107.9358028873203</v>
      </c>
      <c r="G211" s="348">
        <f t="shared" si="6"/>
        <v>-0.91099712893474627</v>
      </c>
      <c r="H211" s="348"/>
      <c r="I211" s="374"/>
      <c r="J211" s="356"/>
      <c r="K211" s="356"/>
      <c r="N211" s="357"/>
      <c r="O211" s="357"/>
    </row>
    <row r="212" spans="1:15" s="316" customFormat="1" x14ac:dyDescent="0.25">
      <c r="A212" s="283" t="s">
        <v>662</v>
      </c>
      <c r="B212" s="141" t="s">
        <v>877</v>
      </c>
      <c r="C212" s="291" t="s">
        <v>755</v>
      </c>
      <c r="D212" s="338">
        <v>1607.3791308111461</v>
      </c>
      <c r="E212" s="338">
        <v>96.630295480000001</v>
      </c>
      <c r="F212" s="338">
        <f t="shared" si="5"/>
        <v>-1510.748835331146</v>
      </c>
      <c r="G212" s="348">
        <f t="shared" si="6"/>
        <v>-0.9398833208496139</v>
      </c>
      <c r="H212" s="348"/>
      <c r="I212" s="374"/>
      <c r="J212" s="356"/>
      <c r="K212" s="356"/>
      <c r="N212" s="357"/>
      <c r="O212" s="357"/>
    </row>
    <row r="213" spans="1:15" s="316" customFormat="1" x14ac:dyDescent="0.25">
      <c r="A213" s="283" t="s">
        <v>663</v>
      </c>
      <c r="B213" s="141" t="s">
        <v>878</v>
      </c>
      <c r="C213" s="291" t="s">
        <v>755</v>
      </c>
      <c r="D213" s="338">
        <v>1749.1091153440277</v>
      </c>
      <c r="E213" s="338">
        <v>200.77115889000001</v>
      </c>
      <c r="F213" s="338">
        <f t="shared" si="5"/>
        <v>-1548.3379564540278</v>
      </c>
      <c r="G213" s="348">
        <f t="shared" si="6"/>
        <v>-0.88521518919046349</v>
      </c>
      <c r="H213" s="348"/>
      <c r="I213" s="374"/>
      <c r="J213" s="356"/>
      <c r="K213" s="356"/>
      <c r="N213" s="357"/>
      <c r="O213" s="357"/>
    </row>
    <row r="214" spans="1:15" s="316" customFormat="1" ht="31.5" x14ac:dyDescent="0.25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5"/>
        <v>0</v>
      </c>
      <c r="G214" s="348">
        <f t="shared" si="6"/>
        <v>0</v>
      </c>
      <c r="H214" s="348"/>
      <c r="I214" s="374"/>
      <c r="J214" s="356"/>
      <c r="K214" s="356"/>
      <c r="N214" s="357"/>
      <c r="O214" s="357"/>
    </row>
    <row r="215" spans="1:15" s="316" customFormat="1" x14ac:dyDescent="0.25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5"/>
        <v>0</v>
      </c>
      <c r="G215" s="348">
        <f t="shared" si="6"/>
        <v>0</v>
      </c>
      <c r="H215" s="348"/>
      <c r="I215" s="374"/>
      <c r="J215" s="356"/>
      <c r="K215" s="356"/>
      <c r="N215" s="357"/>
      <c r="O215" s="357"/>
    </row>
    <row r="216" spans="1:15" s="316" customFormat="1" x14ac:dyDescent="0.25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5"/>
        <v>0</v>
      </c>
      <c r="G216" s="348">
        <f t="shared" si="6"/>
        <v>0</v>
      </c>
      <c r="H216" s="348"/>
      <c r="I216" s="374"/>
      <c r="J216" s="356"/>
      <c r="K216" s="356"/>
      <c r="N216" s="357"/>
      <c r="O216" s="357"/>
    </row>
    <row r="217" spans="1:15" s="316" customFormat="1" x14ac:dyDescent="0.25">
      <c r="A217" s="283" t="s">
        <v>799</v>
      </c>
      <c r="B217" s="141" t="s">
        <v>551</v>
      </c>
      <c r="C217" s="291" t="s">
        <v>755</v>
      </c>
      <c r="D217" s="338">
        <v>55.087602082146496</v>
      </c>
      <c r="E217" s="338">
        <v>6.2385909800000006</v>
      </c>
      <c r="F217" s="338">
        <f t="shared" si="5"/>
        <v>-48.849011102146498</v>
      </c>
      <c r="G217" s="348">
        <f t="shared" si="6"/>
        <v>-0.88675145143008716</v>
      </c>
      <c r="H217" s="348"/>
      <c r="I217" s="374"/>
      <c r="J217" s="356"/>
      <c r="K217" s="356"/>
      <c r="N217" s="357"/>
      <c r="O217" s="357"/>
    </row>
    <row r="218" spans="1:15" s="316" customFormat="1" x14ac:dyDescent="0.25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5"/>
        <v>0</v>
      </c>
      <c r="G218" s="348">
        <f t="shared" si="6"/>
        <v>0</v>
      </c>
      <c r="H218" s="348"/>
      <c r="I218" s="374"/>
      <c r="J218" s="356"/>
      <c r="K218" s="356"/>
      <c r="N218" s="357"/>
      <c r="O218" s="357"/>
    </row>
    <row r="219" spans="1:15" s="316" customFormat="1" x14ac:dyDescent="0.25">
      <c r="A219" s="283" t="s">
        <v>555</v>
      </c>
      <c r="B219" s="286" t="s">
        <v>1108</v>
      </c>
      <c r="C219" s="291" t="s">
        <v>755</v>
      </c>
      <c r="D219" s="338">
        <v>0</v>
      </c>
      <c r="E219" s="338">
        <v>0</v>
      </c>
      <c r="F219" s="338">
        <f t="shared" si="5"/>
        <v>0</v>
      </c>
      <c r="G219" s="348">
        <f t="shared" si="6"/>
        <v>0</v>
      </c>
      <c r="H219" s="348"/>
      <c r="I219" s="374"/>
      <c r="J219" s="356"/>
      <c r="K219" s="356"/>
      <c r="N219" s="357"/>
      <c r="O219" s="357"/>
    </row>
    <row r="220" spans="1:15" s="316" customFormat="1" x14ac:dyDescent="0.25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 t="s">
        <v>289</v>
      </c>
      <c r="F220" s="338" t="s">
        <v>289</v>
      </c>
      <c r="G220" s="338" t="s">
        <v>289</v>
      </c>
      <c r="H220" s="338"/>
      <c r="I220" s="374"/>
      <c r="J220" s="356"/>
      <c r="K220" s="356"/>
      <c r="N220" s="357"/>
      <c r="O220" s="357"/>
    </row>
    <row r="221" spans="1:15" s="316" customFormat="1" ht="31.5" x14ac:dyDescent="0.25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8" t="s">
        <v>289</v>
      </c>
      <c r="H221" s="348"/>
      <c r="I221" s="374"/>
      <c r="J221" s="356"/>
      <c r="K221" s="356"/>
      <c r="N221" s="357"/>
      <c r="O221" s="357"/>
    </row>
    <row r="222" spans="1:15" s="316" customFormat="1" x14ac:dyDescent="0.25">
      <c r="A222" s="283" t="s">
        <v>556</v>
      </c>
      <c r="B222" s="313" t="s">
        <v>1049</v>
      </c>
      <c r="C222" s="291" t="s">
        <v>755</v>
      </c>
      <c r="D222" s="338">
        <v>8736.5547904677351</v>
      </c>
      <c r="E222" s="338">
        <v>5801.8696770099996</v>
      </c>
      <c r="F222" s="338">
        <f t="shared" si="5"/>
        <v>-2934.6851134577355</v>
      </c>
      <c r="G222" s="348">
        <f t="shared" ref="G222:G252" si="7">IFERROR(F222/D222,0)</f>
        <v>-0.33590874021184031</v>
      </c>
      <c r="H222" s="348"/>
      <c r="I222" s="374"/>
      <c r="J222" s="356"/>
      <c r="K222" s="356"/>
      <c r="N222" s="357"/>
    </row>
    <row r="223" spans="1:15" s="316" customFormat="1" x14ac:dyDescent="0.25">
      <c r="A223" s="283" t="s">
        <v>557</v>
      </c>
      <c r="B223" s="286" t="s">
        <v>59</v>
      </c>
      <c r="C223" s="291" t="s">
        <v>755</v>
      </c>
      <c r="D223" s="338">
        <v>0</v>
      </c>
      <c r="E223" s="338">
        <v>0.67376566999999998</v>
      </c>
      <c r="F223" s="338">
        <f t="shared" si="5"/>
        <v>0.67376566999999998</v>
      </c>
      <c r="G223" s="348">
        <f t="shared" si="7"/>
        <v>0</v>
      </c>
      <c r="H223" s="348"/>
      <c r="I223" s="374"/>
      <c r="J223" s="356"/>
      <c r="K223" s="356"/>
      <c r="N223" s="357"/>
    </row>
    <row r="224" spans="1:15" s="316" customFormat="1" x14ac:dyDescent="0.25">
      <c r="A224" s="283" t="s">
        <v>558</v>
      </c>
      <c r="B224" s="286" t="s">
        <v>1050</v>
      </c>
      <c r="C224" s="291" t="s">
        <v>755</v>
      </c>
      <c r="D224" s="338">
        <v>0</v>
      </c>
      <c r="E224" s="338">
        <f>E225+E226+E227</f>
        <v>0</v>
      </c>
      <c r="F224" s="338">
        <f t="shared" si="5"/>
        <v>0</v>
      </c>
      <c r="G224" s="348">
        <f t="shared" si="7"/>
        <v>0</v>
      </c>
      <c r="H224" s="348"/>
      <c r="I224" s="374"/>
      <c r="J224" s="356"/>
      <c r="K224" s="356"/>
      <c r="N224" s="357"/>
    </row>
    <row r="225" spans="1:14" s="316" customFormat="1" x14ac:dyDescent="0.25">
      <c r="A225" s="283" t="s">
        <v>612</v>
      </c>
      <c r="B225" s="141" t="s">
        <v>1100</v>
      </c>
      <c r="C225" s="291" t="s">
        <v>755</v>
      </c>
      <c r="D225" s="338">
        <v>0</v>
      </c>
      <c r="E225" s="338">
        <v>0</v>
      </c>
      <c r="F225" s="338">
        <f t="shared" si="5"/>
        <v>0</v>
      </c>
      <c r="G225" s="348">
        <f t="shared" si="7"/>
        <v>0</v>
      </c>
      <c r="H225" s="348"/>
      <c r="I225" s="374"/>
      <c r="J225" s="356"/>
      <c r="K225" s="356"/>
      <c r="N225" s="357"/>
    </row>
    <row r="226" spans="1:14" s="316" customFormat="1" x14ac:dyDescent="0.25">
      <c r="A226" s="283" t="s">
        <v>613</v>
      </c>
      <c r="B226" s="141" t="s">
        <v>1110</v>
      </c>
      <c r="C226" s="291" t="s">
        <v>755</v>
      </c>
      <c r="D226" s="338">
        <v>0</v>
      </c>
      <c r="E226" s="338">
        <v>0</v>
      </c>
      <c r="F226" s="338">
        <f>E226-D226</f>
        <v>0</v>
      </c>
      <c r="G226" s="348">
        <f t="shared" si="7"/>
        <v>0</v>
      </c>
      <c r="H226" s="348"/>
      <c r="I226" s="374"/>
      <c r="J226" s="356"/>
      <c r="K226" s="356"/>
      <c r="N226" s="357"/>
    </row>
    <row r="227" spans="1:14" s="316" customFormat="1" x14ac:dyDescent="0.25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5"/>
        <v>0</v>
      </c>
      <c r="G227" s="348">
        <f t="shared" si="7"/>
        <v>0</v>
      </c>
      <c r="H227" s="348"/>
      <c r="I227" s="374"/>
      <c r="J227" s="356"/>
      <c r="K227" s="356"/>
      <c r="N227" s="357"/>
    </row>
    <row r="228" spans="1:14" s="316" customFormat="1" x14ac:dyDescent="0.25">
      <c r="A228" s="283" t="s">
        <v>559</v>
      </c>
      <c r="B228" s="286" t="s">
        <v>928</v>
      </c>
      <c r="C228" s="291" t="s">
        <v>755</v>
      </c>
      <c r="D228" s="338">
        <v>8734.855743467735</v>
      </c>
      <c r="E228" s="338">
        <v>17.53880573</v>
      </c>
      <c r="F228" s="338">
        <f t="shared" si="5"/>
        <v>-8717.3169377377344</v>
      </c>
      <c r="G228" s="348">
        <f t="shared" si="7"/>
        <v>-0.99799208982436638</v>
      </c>
      <c r="H228" s="348"/>
      <c r="I228" s="374"/>
      <c r="J228" s="356"/>
      <c r="K228" s="356"/>
      <c r="N228" s="357"/>
    </row>
    <row r="229" spans="1:14" s="316" customFormat="1" ht="16.5" customHeight="1" x14ac:dyDescent="0.25">
      <c r="A229" s="283" t="s">
        <v>560</v>
      </c>
      <c r="B229" s="286" t="s">
        <v>1051</v>
      </c>
      <c r="C229" s="291" t="s">
        <v>755</v>
      </c>
      <c r="D229" s="338">
        <v>0</v>
      </c>
      <c r="E229" s="338">
        <f>E230+E231</f>
        <v>59.896085430000305</v>
      </c>
      <c r="F229" s="338">
        <f t="shared" si="5"/>
        <v>59.896085430000305</v>
      </c>
      <c r="G229" s="348">
        <f t="shared" si="7"/>
        <v>0</v>
      </c>
      <c r="H229" s="348"/>
      <c r="I229" s="374"/>
      <c r="J229" s="356"/>
      <c r="K229" s="356"/>
      <c r="N229" s="357"/>
    </row>
    <row r="230" spans="1:14" s="316" customFormat="1" x14ac:dyDescent="0.25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5"/>
        <v>0</v>
      </c>
      <c r="G230" s="348">
        <f t="shared" si="7"/>
        <v>0</v>
      </c>
      <c r="H230" s="348"/>
      <c r="I230" s="374"/>
      <c r="J230" s="356"/>
      <c r="K230" s="356"/>
      <c r="N230" s="357"/>
    </row>
    <row r="231" spans="1:14" s="316" customFormat="1" x14ac:dyDescent="0.25">
      <c r="A231" s="283" t="s">
        <v>667</v>
      </c>
      <c r="B231" s="141" t="s">
        <v>1101</v>
      </c>
      <c r="C231" s="291" t="s">
        <v>755</v>
      </c>
      <c r="D231" s="338">
        <v>0</v>
      </c>
      <c r="E231" s="338">
        <v>59.896085430000305</v>
      </c>
      <c r="F231" s="338">
        <f t="shared" ref="F231:F252" si="8">E231-D231</f>
        <v>59.896085430000305</v>
      </c>
      <c r="G231" s="348">
        <f t="shared" si="7"/>
        <v>0</v>
      </c>
      <c r="H231" s="348"/>
      <c r="I231" s="374"/>
      <c r="J231" s="356"/>
      <c r="K231" s="356"/>
      <c r="N231" s="357"/>
    </row>
    <row r="232" spans="1:14" s="316" customFormat="1" x14ac:dyDescent="0.25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2994.6704611800001</v>
      </c>
      <c r="F232" s="338">
        <f>E232-D232</f>
        <v>2994.6704611800001</v>
      </c>
      <c r="G232" s="348">
        <f t="shared" si="7"/>
        <v>0</v>
      </c>
      <c r="H232" s="348"/>
      <c r="I232" s="374"/>
      <c r="J232" s="356"/>
      <c r="K232" s="356"/>
      <c r="N232" s="357"/>
    </row>
    <row r="233" spans="1:14" s="316" customFormat="1" x14ac:dyDescent="0.25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8"/>
        <v>0</v>
      </c>
      <c r="G233" s="348">
        <f t="shared" si="7"/>
        <v>0</v>
      </c>
      <c r="H233" s="348"/>
      <c r="I233" s="374"/>
      <c r="J233" s="356"/>
      <c r="K233" s="356"/>
      <c r="N233" s="357"/>
    </row>
    <row r="234" spans="1:14" s="316" customFormat="1" x14ac:dyDescent="0.25">
      <c r="A234" s="283" t="s">
        <v>670</v>
      </c>
      <c r="B234" s="286" t="s">
        <v>1102</v>
      </c>
      <c r="C234" s="291" t="s">
        <v>755</v>
      </c>
      <c r="D234" s="338">
        <v>1.6990470000000641</v>
      </c>
      <c r="E234" s="338">
        <f>E222-E223-E224-E228-E229-E232-E233</f>
        <v>2729.0905589999998</v>
      </c>
      <c r="F234" s="338">
        <f t="shared" si="8"/>
        <v>2727.3915119999997</v>
      </c>
      <c r="G234" s="348">
        <f t="shared" si="7"/>
        <v>1605.2478312841827</v>
      </c>
      <c r="H234" s="348"/>
      <c r="I234" s="374"/>
      <c r="J234" s="356"/>
      <c r="K234" s="356"/>
      <c r="N234" s="357"/>
    </row>
    <row r="235" spans="1:14" s="316" customFormat="1" x14ac:dyDescent="0.25">
      <c r="A235" s="283" t="s">
        <v>561</v>
      </c>
      <c r="B235" s="313" t="s">
        <v>1052</v>
      </c>
      <c r="C235" s="291" t="s">
        <v>755</v>
      </c>
      <c r="D235" s="338">
        <v>4753.2252464999374</v>
      </c>
      <c r="E235" s="338">
        <v>2729.0905589999993</v>
      </c>
      <c r="F235" s="338">
        <f t="shared" si="8"/>
        <v>-2024.1346874999381</v>
      </c>
      <c r="G235" s="348">
        <f t="shared" si="7"/>
        <v>-0.42584447033946488</v>
      </c>
      <c r="H235" s="348"/>
      <c r="I235" s="374"/>
      <c r="J235" s="356"/>
      <c r="K235" s="356"/>
      <c r="N235" s="357"/>
    </row>
    <row r="236" spans="1:14" s="316" customFormat="1" x14ac:dyDescent="0.25">
      <c r="A236" s="283" t="s">
        <v>562</v>
      </c>
      <c r="B236" s="286" t="s">
        <v>1053</v>
      </c>
      <c r="C236" s="291" t="s">
        <v>755</v>
      </c>
      <c r="D236" s="338">
        <v>4753.2252464999374</v>
      </c>
      <c r="E236" s="338">
        <f>E237+E238+E239</f>
        <v>0</v>
      </c>
      <c r="F236" s="338">
        <f t="shared" si="8"/>
        <v>-4753.2252464999374</v>
      </c>
      <c r="G236" s="348">
        <f t="shared" si="7"/>
        <v>-1</v>
      </c>
      <c r="H236" s="348"/>
      <c r="I236" s="374"/>
      <c r="J236" s="356"/>
      <c r="K236" s="356"/>
      <c r="N236" s="357"/>
    </row>
    <row r="237" spans="1:14" s="316" customFormat="1" x14ac:dyDescent="0.25">
      <c r="A237" s="283" t="s">
        <v>1117</v>
      </c>
      <c r="B237" s="141" t="s">
        <v>1100</v>
      </c>
      <c r="C237" s="291" t="s">
        <v>755</v>
      </c>
      <c r="D237" s="338">
        <v>3221.9732162</v>
      </c>
      <c r="E237" s="338">
        <v>0</v>
      </c>
      <c r="F237" s="338">
        <f t="shared" si="8"/>
        <v>-3221.9732162</v>
      </c>
      <c r="G237" s="348">
        <f t="shared" si="7"/>
        <v>-1</v>
      </c>
      <c r="H237" s="348"/>
      <c r="I237" s="374"/>
      <c r="J237" s="356"/>
      <c r="K237" s="356"/>
      <c r="N237" s="357"/>
    </row>
    <row r="238" spans="1:14" s="316" customFormat="1" x14ac:dyDescent="0.25">
      <c r="A238" s="283" t="s">
        <v>1118</v>
      </c>
      <c r="B238" s="141" t="s">
        <v>1110</v>
      </c>
      <c r="C238" s="291" t="s">
        <v>755</v>
      </c>
      <c r="D238" s="338">
        <v>1531.2520302999371</v>
      </c>
      <c r="E238" s="338">
        <v>0</v>
      </c>
      <c r="F238" s="338">
        <f t="shared" si="8"/>
        <v>-1531.2520302999371</v>
      </c>
      <c r="G238" s="348">
        <f t="shared" si="7"/>
        <v>-1</v>
      </c>
      <c r="H238" s="348"/>
      <c r="I238" s="374"/>
      <c r="J238" s="356"/>
      <c r="K238" s="356"/>
      <c r="N238" s="357"/>
    </row>
    <row r="239" spans="1:14" s="316" customFormat="1" x14ac:dyDescent="0.25">
      <c r="A239" s="283" t="s">
        <v>1119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8"/>
        <v>0</v>
      </c>
      <c r="G239" s="348">
        <f t="shared" si="7"/>
        <v>0</v>
      </c>
      <c r="H239" s="348"/>
      <c r="I239" s="374"/>
      <c r="J239" s="356"/>
      <c r="K239" s="356"/>
      <c r="N239" s="357"/>
    </row>
    <row r="240" spans="1:14" s="316" customFormat="1" x14ac:dyDescent="0.25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8"/>
        <v>0</v>
      </c>
      <c r="G240" s="348">
        <f t="shared" si="7"/>
        <v>0</v>
      </c>
      <c r="H240" s="348"/>
      <c r="I240" s="374"/>
      <c r="J240" s="356"/>
      <c r="K240" s="356"/>
      <c r="N240" s="357"/>
    </row>
    <row r="241" spans="1:14" s="316" customFormat="1" x14ac:dyDescent="0.25">
      <c r="A241" s="283" t="s">
        <v>671</v>
      </c>
      <c r="B241" s="286" t="s">
        <v>1103</v>
      </c>
      <c r="C241" s="291" t="s">
        <v>755</v>
      </c>
      <c r="D241" s="338">
        <v>0</v>
      </c>
      <c r="E241" s="338">
        <f>E235-E236-E240</f>
        <v>2729.0905589999993</v>
      </c>
      <c r="F241" s="338">
        <f>F235-F236-F240</f>
        <v>2729.0905589999993</v>
      </c>
      <c r="G241" s="348">
        <f t="shared" si="7"/>
        <v>0</v>
      </c>
      <c r="H241" s="348"/>
      <c r="I241" s="374"/>
      <c r="J241" s="356"/>
      <c r="K241" s="356"/>
      <c r="N241" s="357"/>
    </row>
    <row r="242" spans="1:14" s="316" customFormat="1" ht="31.5" x14ac:dyDescent="0.25">
      <c r="A242" s="283" t="s">
        <v>564</v>
      </c>
      <c r="B242" s="313" t="s">
        <v>1089</v>
      </c>
      <c r="C242" s="291" t="s">
        <v>755</v>
      </c>
      <c r="D242" s="338">
        <v>238.80436118787293</v>
      </c>
      <c r="E242" s="338">
        <f>E167-E185</f>
        <v>-2545.9444648100002</v>
      </c>
      <c r="F242" s="338">
        <f t="shared" si="8"/>
        <v>-2784.7488259978732</v>
      </c>
      <c r="G242" s="348">
        <f t="shared" si="7"/>
        <v>-11.661214276597933</v>
      </c>
      <c r="H242" s="348"/>
      <c r="I242" s="374"/>
      <c r="J242" s="356"/>
      <c r="K242" s="356"/>
      <c r="N242" s="357"/>
    </row>
    <row r="243" spans="1:14" s="316" customFormat="1" ht="31.5" x14ac:dyDescent="0.25">
      <c r="A243" s="283" t="s">
        <v>565</v>
      </c>
      <c r="B243" s="313" t="s">
        <v>1104</v>
      </c>
      <c r="C243" s="291" t="s">
        <v>755</v>
      </c>
      <c r="D243" s="338">
        <v>-3411.5758482373199</v>
      </c>
      <c r="E243" s="338">
        <f>E203-E210</f>
        <v>-303.64004534999998</v>
      </c>
      <c r="F243" s="338">
        <f t="shared" si="8"/>
        <v>3107.9358028873198</v>
      </c>
      <c r="G243" s="348">
        <f t="shared" si="7"/>
        <v>-0.91099712893474616</v>
      </c>
      <c r="H243" s="348"/>
      <c r="I243" s="374"/>
      <c r="J243" s="356"/>
      <c r="K243" s="356"/>
      <c r="N243" s="357"/>
    </row>
    <row r="244" spans="1:14" s="316" customFormat="1" x14ac:dyDescent="0.25">
      <c r="A244" s="283" t="s">
        <v>673</v>
      </c>
      <c r="B244" s="286" t="s">
        <v>1105</v>
      </c>
      <c r="C244" s="291" t="s">
        <v>755</v>
      </c>
      <c r="D244" s="338">
        <v>-3411.5758482373199</v>
      </c>
      <c r="E244" s="338">
        <f>E243-E245</f>
        <v>-303.64004534999998</v>
      </c>
      <c r="F244" s="338">
        <f t="shared" si="8"/>
        <v>3107.9358028873198</v>
      </c>
      <c r="G244" s="348">
        <f t="shared" si="7"/>
        <v>-0.91099712893474616</v>
      </c>
      <c r="H244" s="348"/>
      <c r="I244" s="374"/>
      <c r="J244" s="356"/>
      <c r="K244" s="356"/>
      <c r="N244" s="357"/>
    </row>
    <row r="245" spans="1:14" s="316" customFormat="1" x14ac:dyDescent="0.25">
      <c r="A245" s="283" t="s">
        <v>674</v>
      </c>
      <c r="B245" s="286" t="s">
        <v>51</v>
      </c>
      <c r="C245" s="291" t="s">
        <v>755</v>
      </c>
      <c r="D245" s="338">
        <v>0</v>
      </c>
      <c r="E245" s="338">
        <f>E209-E219</f>
        <v>0</v>
      </c>
      <c r="F245" s="338">
        <f t="shared" si="8"/>
        <v>0</v>
      </c>
      <c r="G245" s="348">
        <f t="shared" si="7"/>
        <v>0</v>
      </c>
      <c r="H245" s="348"/>
      <c r="I245" s="374"/>
      <c r="J245" s="356"/>
      <c r="K245" s="356"/>
      <c r="N245" s="357"/>
    </row>
    <row r="246" spans="1:14" s="316" customFormat="1" ht="31.5" x14ac:dyDescent="0.25">
      <c r="A246" s="283" t="s">
        <v>566</v>
      </c>
      <c r="B246" s="313" t="s">
        <v>1106</v>
      </c>
      <c r="C246" s="291" t="s">
        <v>755</v>
      </c>
      <c r="D246" s="338">
        <v>3983.3295439677977</v>
      </c>
      <c r="E246" s="338">
        <f>E222-E235</f>
        <v>3072.7791180100003</v>
      </c>
      <c r="F246" s="338">
        <f t="shared" si="8"/>
        <v>-910.55042595779742</v>
      </c>
      <c r="G246" s="348">
        <f t="shared" si="7"/>
        <v>-0.228590282553122</v>
      </c>
      <c r="H246" s="348"/>
      <c r="I246" s="374"/>
      <c r="J246" s="356"/>
      <c r="K246" s="356"/>
      <c r="N246" s="357"/>
    </row>
    <row r="247" spans="1:14" s="316" customFormat="1" x14ac:dyDescent="0.25">
      <c r="A247" s="283" t="s">
        <v>835</v>
      </c>
      <c r="B247" s="286" t="s">
        <v>873</v>
      </c>
      <c r="C247" s="291" t="s">
        <v>755</v>
      </c>
      <c r="D247" s="338">
        <f>D232-D236</f>
        <v>-4753.2252464999374</v>
      </c>
      <c r="E247" s="338">
        <f>E232-E236</f>
        <v>2994.6704611800001</v>
      </c>
      <c r="F247" s="338">
        <f t="shared" si="8"/>
        <v>7747.8957076799379</v>
      </c>
      <c r="G247" s="348">
        <f t="shared" si="7"/>
        <v>-1.6300291498672701</v>
      </c>
      <c r="H247" s="348"/>
      <c r="I247" s="374"/>
      <c r="J247" s="356"/>
      <c r="K247" s="356"/>
      <c r="N247" s="357"/>
    </row>
    <row r="248" spans="1:14" s="316" customFormat="1" x14ac:dyDescent="0.25">
      <c r="A248" s="283" t="s">
        <v>836</v>
      </c>
      <c r="B248" s="286" t="s">
        <v>834</v>
      </c>
      <c r="C248" s="291" t="s">
        <v>755</v>
      </c>
      <c r="D248" s="338">
        <f>D246-D247</f>
        <v>8736.5547904677351</v>
      </c>
      <c r="E248" s="338">
        <f>E246-E247</f>
        <v>78.1086568300002</v>
      </c>
      <c r="F248" s="338">
        <f t="shared" si="8"/>
        <v>-8658.4461336377353</v>
      </c>
      <c r="G248" s="348">
        <f t="shared" si="7"/>
        <v>-0.99105955852125804</v>
      </c>
      <c r="H248" s="348"/>
      <c r="I248" s="374"/>
      <c r="J248" s="356"/>
      <c r="K248" s="356"/>
      <c r="N248" s="357"/>
    </row>
    <row r="249" spans="1:14" s="316" customFormat="1" x14ac:dyDescent="0.25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0</v>
      </c>
      <c r="F249" s="338">
        <f t="shared" si="8"/>
        <v>0</v>
      </c>
      <c r="G249" s="348">
        <f t="shared" si="7"/>
        <v>0</v>
      </c>
      <c r="H249" s="348"/>
      <c r="I249" s="374"/>
      <c r="J249" s="356"/>
      <c r="K249" s="356"/>
      <c r="N249" s="357"/>
    </row>
    <row r="250" spans="1:14" s="316" customFormat="1" ht="31.5" x14ac:dyDescent="0.25">
      <c r="A250" s="283" t="s">
        <v>568</v>
      </c>
      <c r="B250" s="313" t="s">
        <v>1090</v>
      </c>
      <c r="C250" s="291" t="s">
        <v>755</v>
      </c>
      <c r="D250" s="338">
        <v>810.55805691835076</v>
      </c>
      <c r="E250" s="338">
        <f>E242+E243+E246+E249</f>
        <v>223.19460785000001</v>
      </c>
      <c r="F250" s="338">
        <f t="shared" si="8"/>
        <v>-587.36344906835075</v>
      </c>
      <c r="G250" s="348">
        <f t="shared" si="7"/>
        <v>-0.72464081265374081</v>
      </c>
      <c r="H250" s="348"/>
      <c r="I250" s="374"/>
      <c r="J250" s="356"/>
      <c r="K250" s="356"/>
      <c r="N250" s="357"/>
    </row>
    <row r="251" spans="1:14" s="316" customFormat="1" x14ac:dyDescent="0.25">
      <c r="A251" s="283" t="s">
        <v>569</v>
      </c>
      <c r="B251" s="313" t="s">
        <v>6</v>
      </c>
      <c r="C251" s="291" t="s">
        <v>755</v>
      </c>
      <c r="D251" s="338">
        <v>677.29568507857459</v>
      </c>
      <c r="E251" s="338">
        <v>271.19129909000162</v>
      </c>
      <c r="F251" s="338">
        <f t="shared" si="8"/>
        <v>-406.10438598857297</v>
      </c>
      <c r="G251" s="348">
        <f t="shared" si="7"/>
        <v>-0.59959688941685774</v>
      </c>
      <c r="H251" s="348"/>
      <c r="I251" s="374"/>
      <c r="J251" s="356"/>
      <c r="K251" s="356"/>
      <c r="N251" s="357"/>
    </row>
    <row r="252" spans="1:14" s="316" customFormat="1" ht="16.5" thickBot="1" x14ac:dyDescent="0.3">
      <c r="A252" s="289" t="s">
        <v>570</v>
      </c>
      <c r="B252" s="314" t="s">
        <v>7</v>
      </c>
      <c r="C252" s="302" t="s">
        <v>755</v>
      </c>
      <c r="D252" s="340">
        <v>1487.8537419969252</v>
      </c>
      <c r="E252" s="340">
        <f>E251+E250</f>
        <v>494.38590694000163</v>
      </c>
      <c r="F252" s="340">
        <f t="shared" si="8"/>
        <v>-993.4678350569236</v>
      </c>
      <c r="G252" s="350">
        <f t="shared" si="7"/>
        <v>-0.66771874614741311</v>
      </c>
      <c r="H252" s="350"/>
      <c r="I252" s="374"/>
      <c r="J252" s="356"/>
      <c r="K252" s="356"/>
      <c r="N252" s="357"/>
    </row>
    <row r="253" spans="1:14" s="316" customFormat="1" x14ac:dyDescent="0.25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51" t="s">
        <v>289</v>
      </c>
      <c r="H253" s="351"/>
      <c r="I253" s="374"/>
      <c r="J253" s="356"/>
      <c r="K253" s="356"/>
      <c r="N253" s="357"/>
    </row>
    <row r="254" spans="1:14" s="316" customFormat="1" x14ac:dyDescent="0.25">
      <c r="A254" s="283" t="s">
        <v>574</v>
      </c>
      <c r="B254" s="286" t="s">
        <v>1054</v>
      </c>
      <c r="C254" s="291" t="s">
        <v>755</v>
      </c>
      <c r="D254" s="338">
        <v>6791.2423737917561</v>
      </c>
      <c r="E254" s="338">
        <v>7487.2626333399994</v>
      </c>
      <c r="F254" s="338">
        <f t="shared" ref="F254:F313" si="9">E254-D254</f>
        <v>696.0202595482433</v>
      </c>
      <c r="G254" s="348">
        <f t="shared" ref="G254:G304" si="10">IFERROR(F254/D254,0)</f>
        <v>0.10248791329172281</v>
      </c>
      <c r="H254" s="348"/>
      <c r="I254" s="374"/>
      <c r="J254" s="356"/>
      <c r="K254" s="356"/>
      <c r="N254" s="357"/>
    </row>
    <row r="255" spans="1:14" s="316" customFormat="1" ht="31.5" hidden="1" customHeight="1" outlineLevel="1" x14ac:dyDescent="0.25">
      <c r="A255" s="283" t="s">
        <v>675</v>
      </c>
      <c r="B255" s="141" t="s">
        <v>1055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38"/>
      <c r="I255" s="374"/>
      <c r="J255" s="356"/>
      <c r="K255" s="356"/>
      <c r="N255" s="357"/>
    </row>
    <row r="256" spans="1:14" s="316" customFormat="1" ht="15.75" hidden="1" customHeight="1" outlineLevel="1" x14ac:dyDescent="0.25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38"/>
      <c r="I256" s="374"/>
      <c r="J256" s="356"/>
      <c r="K256" s="356"/>
      <c r="N256" s="357"/>
    </row>
    <row r="257" spans="1:14" s="316" customFormat="1" ht="31.5" hidden="1" customHeight="1" outlineLevel="1" x14ac:dyDescent="0.25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38"/>
      <c r="I257" s="374"/>
      <c r="J257" s="356"/>
      <c r="K257" s="356"/>
      <c r="N257" s="357"/>
    </row>
    <row r="258" spans="1:14" s="316" customFormat="1" ht="15.75" hidden="1" customHeight="1" outlineLevel="1" x14ac:dyDescent="0.25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38"/>
      <c r="I258" s="374"/>
      <c r="J258" s="356"/>
      <c r="K258" s="356"/>
      <c r="N258" s="357"/>
    </row>
    <row r="259" spans="1:14" s="316" customFormat="1" ht="31.5" hidden="1" customHeight="1" outlineLevel="1" x14ac:dyDescent="0.25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38"/>
      <c r="I259" s="374"/>
      <c r="J259" s="356"/>
      <c r="K259" s="356"/>
      <c r="N259" s="357"/>
    </row>
    <row r="260" spans="1:14" s="316" customFormat="1" ht="15.75" hidden="1" customHeight="1" outlineLevel="1" x14ac:dyDescent="0.25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38"/>
      <c r="I260" s="374"/>
      <c r="J260" s="356"/>
      <c r="K260" s="356"/>
      <c r="N260" s="357"/>
    </row>
    <row r="261" spans="1:14" s="316" customFormat="1" ht="31.5" hidden="1" customHeight="1" outlineLevel="1" x14ac:dyDescent="0.25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38"/>
      <c r="I261" s="374"/>
      <c r="J261" s="356"/>
      <c r="K261" s="356"/>
      <c r="N261" s="357"/>
    </row>
    <row r="262" spans="1:14" s="316" customFormat="1" ht="15.75" hidden="1" customHeight="1" outlineLevel="1" x14ac:dyDescent="0.25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38"/>
      <c r="I262" s="374"/>
      <c r="J262" s="356"/>
      <c r="K262" s="356"/>
      <c r="N262" s="357"/>
    </row>
    <row r="263" spans="1:14" s="316" customFormat="1" ht="15.75" hidden="1" customHeight="1" outlineLevel="1" x14ac:dyDescent="0.25">
      <c r="A263" s="283" t="s">
        <v>677</v>
      </c>
      <c r="B263" s="141" t="s">
        <v>1080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38"/>
      <c r="I263" s="374"/>
      <c r="J263" s="356"/>
      <c r="K263" s="356"/>
      <c r="N263" s="357"/>
    </row>
    <row r="264" spans="1:14" s="316" customFormat="1" ht="15.75" hidden="1" customHeight="1" outlineLevel="1" x14ac:dyDescent="0.25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38"/>
      <c r="I264" s="374"/>
      <c r="J264" s="356"/>
      <c r="K264" s="356"/>
      <c r="N264" s="357"/>
    </row>
    <row r="265" spans="1:14" s="316" customFormat="1" collapsed="1" x14ac:dyDescent="0.25">
      <c r="A265" s="283" t="s">
        <v>784</v>
      </c>
      <c r="B265" s="285" t="s">
        <v>752</v>
      </c>
      <c r="C265" s="291" t="s">
        <v>755</v>
      </c>
      <c r="D265" s="338">
        <v>5.0339484882079049</v>
      </c>
      <c r="E265" s="338">
        <v>0</v>
      </c>
      <c r="F265" s="338">
        <f t="shared" si="9"/>
        <v>-5.0339484882079049</v>
      </c>
      <c r="G265" s="348">
        <f t="shared" si="10"/>
        <v>-1</v>
      </c>
      <c r="H265" s="348"/>
      <c r="I265" s="374"/>
      <c r="J265" s="356"/>
      <c r="K265" s="356"/>
      <c r="N265" s="357"/>
    </row>
    <row r="266" spans="1:14" s="316" customFormat="1" x14ac:dyDescent="0.25">
      <c r="A266" s="283" t="s">
        <v>785</v>
      </c>
      <c r="B266" s="287" t="s">
        <v>64</v>
      </c>
      <c r="C266" s="291" t="s">
        <v>755</v>
      </c>
      <c r="D266" s="338">
        <v>0</v>
      </c>
      <c r="E266" s="338">
        <v>0</v>
      </c>
      <c r="F266" s="338">
        <f t="shared" si="9"/>
        <v>0</v>
      </c>
      <c r="G266" s="348">
        <f t="shared" si="10"/>
        <v>0</v>
      </c>
      <c r="H266" s="348"/>
      <c r="I266" s="374"/>
      <c r="J266" s="356"/>
      <c r="K266" s="356"/>
      <c r="N266" s="357"/>
    </row>
    <row r="267" spans="1:14" s="316" customFormat="1" ht="15.75" hidden="1" customHeight="1" outlineLevel="1" x14ac:dyDescent="0.25">
      <c r="A267" s="283" t="s">
        <v>786</v>
      </c>
      <c r="B267" s="285" t="s">
        <v>1074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8" t="s">
        <v>289</v>
      </c>
      <c r="H267" s="348"/>
      <c r="I267" s="374"/>
      <c r="J267" s="356"/>
      <c r="K267" s="356"/>
      <c r="N267" s="357"/>
    </row>
    <row r="268" spans="1:14" s="316" customFormat="1" ht="15.75" hidden="1" customHeight="1" outlineLevel="1" x14ac:dyDescent="0.25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8" t="s">
        <v>289</v>
      </c>
      <c r="H268" s="348"/>
      <c r="I268" s="374"/>
      <c r="J268" s="356"/>
      <c r="K268" s="356"/>
      <c r="N268" s="357"/>
    </row>
    <row r="269" spans="1:14" s="316" customFormat="1" collapsed="1" x14ac:dyDescent="0.25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9"/>
        <v>0</v>
      </c>
      <c r="G269" s="348">
        <f t="shared" si="10"/>
        <v>0</v>
      </c>
      <c r="H269" s="348"/>
      <c r="I269" s="374"/>
      <c r="J269" s="356"/>
      <c r="K269" s="356"/>
      <c r="N269" s="357"/>
    </row>
    <row r="270" spans="1:14" s="316" customFormat="1" x14ac:dyDescent="0.25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9"/>
        <v>0</v>
      </c>
      <c r="G270" s="348">
        <f t="shared" si="10"/>
        <v>0</v>
      </c>
      <c r="H270" s="348"/>
      <c r="I270" s="374"/>
      <c r="J270" s="356"/>
      <c r="K270" s="356"/>
      <c r="N270" s="357"/>
    </row>
    <row r="271" spans="1:14" s="316" customFormat="1" ht="15.75" customHeight="1" x14ac:dyDescent="0.25">
      <c r="A271" s="283" t="s">
        <v>905</v>
      </c>
      <c r="B271" s="285" t="s">
        <v>754</v>
      </c>
      <c r="C271" s="291" t="s">
        <v>755</v>
      </c>
      <c r="D271" s="338">
        <v>5661.0591390735481</v>
      </c>
      <c r="E271" s="338">
        <v>5788.4538045799991</v>
      </c>
      <c r="F271" s="338">
        <f t="shared" si="9"/>
        <v>127.39466550645102</v>
      </c>
      <c r="G271" s="348">
        <f t="shared" si="10"/>
        <v>2.2503680385027668E-2</v>
      </c>
      <c r="H271" s="348"/>
      <c r="I271" s="374"/>
      <c r="J271" s="356"/>
      <c r="K271" s="356"/>
      <c r="N271" s="357"/>
    </row>
    <row r="272" spans="1:14" s="316" customFormat="1" x14ac:dyDescent="0.25">
      <c r="A272" s="283" t="s">
        <v>790</v>
      </c>
      <c r="B272" s="287" t="s">
        <v>64</v>
      </c>
      <c r="C272" s="291" t="s">
        <v>755</v>
      </c>
      <c r="D272" s="338">
        <v>5182.0021114135534</v>
      </c>
      <c r="E272" s="338">
        <v>5131.3004851099995</v>
      </c>
      <c r="F272" s="338">
        <f t="shared" si="9"/>
        <v>-50.701626303553894</v>
      </c>
      <c r="G272" s="348">
        <f t="shared" si="10"/>
        <v>-9.7841770831937069E-3</v>
      </c>
      <c r="H272" s="348"/>
      <c r="I272" s="374"/>
      <c r="J272" s="356"/>
      <c r="K272" s="356"/>
      <c r="N272" s="357"/>
    </row>
    <row r="273" spans="1:14" s="316" customFormat="1" ht="15.75" hidden="1" customHeight="1" outlineLevel="1" x14ac:dyDescent="0.25">
      <c r="A273" s="283" t="s">
        <v>905</v>
      </c>
      <c r="B273" s="285" t="s">
        <v>1081</v>
      </c>
      <c r="C273" s="291" t="s">
        <v>755</v>
      </c>
      <c r="D273" s="338" t="s">
        <v>289</v>
      </c>
      <c r="E273" s="338">
        <v>3957.8748902900002</v>
      </c>
      <c r="F273" s="338" t="s">
        <v>289</v>
      </c>
      <c r="G273" s="348" t="s">
        <v>289</v>
      </c>
      <c r="H273" s="348"/>
      <c r="I273" s="374"/>
      <c r="J273" s="356"/>
      <c r="K273" s="356"/>
      <c r="N273" s="357"/>
    </row>
    <row r="274" spans="1:14" s="316" customFormat="1" ht="15.75" hidden="1" customHeight="1" outlineLevel="1" x14ac:dyDescent="0.25">
      <c r="A274" s="283" t="s">
        <v>791</v>
      </c>
      <c r="B274" s="287" t="s">
        <v>64</v>
      </c>
      <c r="C274" s="291" t="s">
        <v>755</v>
      </c>
      <c r="D274" s="338" t="s">
        <v>289</v>
      </c>
      <c r="E274" s="338">
        <v>3957.8748902900002</v>
      </c>
      <c r="F274" s="338" t="s">
        <v>289</v>
      </c>
      <c r="G274" s="348" t="s">
        <v>289</v>
      </c>
      <c r="H274" s="348"/>
      <c r="I274" s="374"/>
      <c r="J274" s="356"/>
      <c r="K274" s="356"/>
      <c r="N274" s="357"/>
    </row>
    <row r="275" spans="1:14" s="316" customFormat="1" ht="31.5" hidden="1" customHeight="1" outlineLevel="1" x14ac:dyDescent="0.25">
      <c r="A275" s="283" t="s">
        <v>792</v>
      </c>
      <c r="B275" s="141" t="s">
        <v>1056</v>
      </c>
      <c r="C275" s="291" t="s">
        <v>755</v>
      </c>
      <c r="D275" s="338" t="s">
        <v>289</v>
      </c>
      <c r="E275" s="338">
        <v>3957.8748902900002</v>
      </c>
      <c r="F275" s="338" t="s">
        <v>289</v>
      </c>
      <c r="G275" s="348" t="s">
        <v>289</v>
      </c>
      <c r="H275" s="348"/>
      <c r="I275" s="374"/>
      <c r="J275" s="356"/>
      <c r="K275" s="356"/>
      <c r="N275" s="357"/>
    </row>
    <row r="276" spans="1:14" s="316" customFormat="1" ht="15.75" hidden="1" customHeight="1" outlineLevel="1" x14ac:dyDescent="0.25">
      <c r="A276" s="283" t="s">
        <v>793</v>
      </c>
      <c r="B276" s="287" t="s">
        <v>64</v>
      </c>
      <c r="C276" s="291" t="s">
        <v>755</v>
      </c>
      <c r="D276" s="338" t="s">
        <v>289</v>
      </c>
      <c r="E276" s="338">
        <v>3957.8748902900002</v>
      </c>
      <c r="F276" s="338" t="s">
        <v>289</v>
      </c>
      <c r="G276" s="348" t="s">
        <v>289</v>
      </c>
      <c r="H276" s="348"/>
      <c r="I276" s="374"/>
      <c r="J276" s="356"/>
      <c r="K276" s="356"/>
      <c r="N276" s="357"/>
    </row>
    <row r="277" spans="1:14" s="316" customFormat="1" ht="15.75" hidden="1" customHeight="1" outlineLevel="1" x14ac:dyDescent="0.25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>
        <v>3957.8748902900002</v>
      </c>
      <c r="F277" s="338" t="s">
        <v>289</v>
      </c>
      <c r="G277" s="348" t="s">
        <v>289</v>
      </c>
      <c r="H277" s="348"/>
      <c r="I277" s="374"/>
      <c r="J277" s="356"/>
      <c r="K277" s="356"/>
      <c r="N277" s="357"/>
    </row>
    <row r="278" spans="1:14" s="316" customFormat="1" ht="15.75" hidden="1" customHeight="1" outlineLevel="1" x14ac:dyDescent="0.25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>
        <v>3957.8748902900002</v>
      </c>
      <c r="F278" s="338" t="s">
        <v>289</v>
      </c>
      <c r="G278" s="348" t="s">
        <v>289</v>
      </c>
      <c r="H278" s="348"/>
      <c r="I278" s="374"/>
      <c r="J278" s="356"/>
      <c r="K278" s="356"/>
      <c r="N278" s="357"/>
    </row>
    <row r="279" spans="1:14" s="316" customFormat="1" ht="15.75" hidden="1" customHeight="1" outlineLevel="1" x14ac:dyDescent="0.25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>
        <v>3957.8748902900002</v>
      </c>
      <c r="F279" s="338" t="s">
        <v>289</v>
      </c>
      <c r="G279" s="348" t="s">
        <v>289</v>
      </c>
      <c r="H279" s="348"/>
      <c r="I279" s="374"/>
      <c r="J279" s="356"/>
      <c r="K279" s="356"/>
      <c r="N279" s="357"/>
    </row>
    <row r="280" spans="1:14" s="316" customFormat="1" ht="15.75" hidden="1" customHeight="1" outlineLevel="1" x14ac:dyDescent="0.25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>
        <v>3957.8748902900002</v>
      </c>
      <c r="F280" s="338" t="s">
        <v>289</v>
      </c>
      <c r="G280" s="348" t="s">
        <v>289</v>
      </c>
      <c r="H280" s="348"/>
      <c r="I280" s="374"/>
      <c r="J280" s="356"/>
      <c r="K280" s="356"/>
      <c r="N280" s="357"/>
    </row>
    <row r="281" spans="1:14" s="316" customFormat="1" collapsed="1" x14ac:dyDescent="0.25">
      <c r="A281" s="283" t="s">
        <v>794</v>
      </c>
      <c r="B281" s="141" t="s">
        <v>802</v>
      </c>
      <c r="C281" s="291" t="s">
        <v>755</v>
      </c>
      <c r="D281" s="338">
        <v>1125.1492862300001</v>
      </c>
      <c r="E281" s="338">
        <f>E254-E265-E269-E271</f>
        <v>1698.8088287600003</v>
      </c>
      <c r="F281" s="338">
        <f t="shared" si="9"/>
        <v>573.65954253000018</v>
      </c>
      <c r="G281" s="348">
        <f t="shared" si="10"/>
        <v>0.50985193658358163</v>
      </c>
      <c r="H281" s="348"/>
      <c r="I281" s="374"/>
      <c r="J281" s="356"/>
      <c r="K281" s="356"/>
      <c r="N281" s="357"/>
    </row>
    <row r="282" spans="1:14" s="316" customFormat="1" x14ac:dyDescent="0.25">
      <c r="A282" s="283" t="s">
        <v>795</v>
      </c>
      <c r="B282" s="287" t="s">
        <v>64</v>
      </c>
      <c r="C282" s="291" t="s">
        <v>755</v>
      </c>
      <c r="D282" s="338">
        <v>315.45848570563749</v>
      </c>
      <c r="E282" s="338">
        <v>774.58381835000182</v>
      </c>
      <c r="F282" s="338">
        <f t="shared" si="9"/>
        <v>459.12533264436433</v>
      </c>
      <c r="G282" s="348">
        <f t="shared" si="10"/>
        <v>1.4554223565023581</v>
      </c>
      <c r="H282" s="348"/>
      <c r="I282" s="374"/>
      <c r="J282" s="356"/>
      <c r="K282" s="356"/>
      <c r="N282" s="357"/>
    </row>
    <row r="283" spans="1:14" s="316" customFormat="1" x14ac:dyDescent="0.25">
      <c r="A283" s="283" t="s">
        <v>575</v>
      </c>
      <c r="B283" s="286" t="s">
        <v>1057</v>
      </c>
      <c r="C283" s="291" t="s">
        <v>755</v>
      </c>
      <c r="D283" s="338">
        <v>2398.7294011390595</v>
      </c>
      <c r="E283" s="338">
        <v>6286.0927970800003</v>
      </c>
      <c r="F283" s="338">
        <f t="shared" si="9"/>
        <v>3887.3633959409408</v>
      </c>
      <c r="G283" s="348">
        <f t="shared" si="10"/>
        <v>1.6205927163334843</v>
      </c>
      <c r="H283" s="381"/>
      <c r="I283" s="374"/>
      <c r="J283" s="356"/>
      <c r="K283" s="356"/>
      <c r="N283" s="357"/>
    </row>
    <row r="284" spans="1:14" s="316" customFormat="1" x14ac:dyDescent="0.25">
      <c r="A284" s="283" t="s">
        <v>679</v>
      </c>
      <c r="B284" s="141" t="s">
        <v>571</v>
      </c>
      <c r="C284" s="291" t="s">
        <v>755</v>
      </c>
      <c r="D284" s="338">
        <v>0</v>
      </c>
      <c r="E284" s="338">
        <v>0</v>
      </c>
      <c r="F284" s="338">
        <f t="shared" si="9"/>
        <v>0</v>
      </c>
      <c r="G284" s="348">
        <f t="shared" si="10"/>
        <v>0</v>
      </c>
      <c r="H284" s="348"/>
      <c r="I284" s="374"/>
      <c r="J284" s="356"/>
      <c r="K284" s="356"/>
      <c r="N284" s="357"/>
    </row>
    <row r="285" spans="1:14" s="316" customFormat="1" x14ac:dyDescent="0.25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0</v>
      </c>
      <c r="F285" s="338">
        <f t="shared" si="9"/>
        <v>0</v>
      </c>
      <c r="G285" s="348">
        <f t="shared" si="10"/>
        <v>0</v>
      </c>
      <c r="H285" s="348"/>
      <c r="I285" s="374"/>
      <c r="J285" s="356"/>
      <c r="K285" s="356"/>
      <c r="N285" s="357"/>
    </row>
    <row r="286" spans="1:14" s="316" customFormat="1" x14ac:dyDescent="0.25">
      <c r="A286" s="283" t="s">
        <v>681</v>
      </c>
      <c r="B286" s="141" t="s">
        <v>1058</v>
      </c>
      <c r="C286" s="291" t="s">
        <v>755</v>
      </c>
      <c r="D286" s="338">
        <v>516.43199284149932</v>
      </c>
      <c r="E286" s="338">
        <f>E287+E289</f>
        <v>1768.2112211700005</v>
      </c>
      <c r="F286" s="338">
        <f t="shared" si="9"/>
        <v>1251.7792283285012</v>
      </c>
      <c r="G286" s="348">
        <f t="shared" si="10"/>
        <v>2.4238994595222354</v>
      </c>
      <c r="H286" s="348"/>
      <c r="I286" s="374"/>
      <c r="J286" s="356"/>
      <c r="K286" s="356"/>
      <c r="N286" s="357"/>
    </row>
    <row r="287" spans="1:14" s="316" customFormat="1" x14ac:dyDescent="0.25">
      <c r="A287" s="283" t="s">
        <v>683</v>
      </c>
      <c r="B287" s="287" t="s">
        <v>644</v>
      </c>
      <c r="C287" s="291" t="s">
        <v>755</v>
      </c>
      <c r="D287" s="338">
        <v>215.79684428149926</v>
      </c>
      <c r="E287" s="338">
        <v>1456.1469684300005</v>
      </c>
      <c r="F287" s="338">
        <f t="shared" si="9"/>
        <v>1240.3501241485012</v>
      </c>
      <c r="G287" s="348">
        <f t="shared" si="10"/>
        <v>5.7477676667528508</v>
      </c>
      <c r="H287" s="381"/>
      <c r="I287" s="374"/>
      <c r="J287" s="356"/>
      <c r="K287" s="356"/>
      <c r="N287" s="357"/>
    </row>
    <row r="288" spans="1:14" s="316" customFormat="1" x14ac:dyDescent="0.25">
      <c r="A288" s="283" t="s">
        <v>684</v>
      </c>
      <c r="B288" s="293" t="s">
        <v>64</v>
      </c>
      <c r="C288" s="291" t="s">
        <v>755</v>
      </c>
      <c r="D288" s="338">
        <v>4.7183978712197812</v>
      </c>
      <c r="E288" s="338">
        <v>989.24630673999968</v>
      </c>
      <c r="F288" s="338">
        <f t="shared" si="9"/>
        <v>984.52790886877995</v>
      </c>
      <c r="G288" s="348">
        <f t="shared" si="10"/>
        <v>208.65724674766855</v>
      </c>
      <c r="H288" s="348"/>
      <c r="I288" s="374"/>
      <c r="J288" s="356"/>
      <c r="K288" s="356"/>
      <c r="N288" s="357"/>
    </row>
    <row r="289" spans="1:14" s="316" customFormat="1" x14ac:dyDescent="0.25">
      <c r="A289" s="283" t="s">
        <v>685</v>
      </c>
      <c r="B289" s="287" t="s">
        <v>705</v>
      </c>
      <c r="C289" s="291" t="s">
        <v>755</v>
      </c>
      <c r="D289" s="338">
        <v>300.63514856</v>
      </c>
      <c r="E289" s="338">
        <v>312.06425274000009</v>
      </c>
      <c r="F289" s="338">
        <f t="shared" si="9"/>
        <v>11.429104180000081</v>
      </c>
      <c r="G289" s="348">
        <f t="shared" si="10"/>
        <v>3.8016526792505397E-2</v>
      </c>
      <c r="H289" s="348"/>
      <c r="I289" s="374"/>
      <c r="J289" s="356"/>
      <c r="K289" s="356"/>
      <c r="N289" s="357"/>
    </row>
    <row r="290" spans="1:14" s="316" customFormat="1" x14ac:dyDescent="0.25">
      <c r="A290" s="283" t="s">
        <v>686</v>
      </c>
      <c r="B290" s="293" t="s">
        <v>64</v>
      </c>
      <c r="C290" s="291" t="s">
        <v>755</v>
      </c>
      <c r="D290" s="338">
        <v>297.88730040000002</v>
      </c>
      <c r="E290" s="338">
        <v>299.25970744</v>
      </c>
      <c r="F290" s="338">
        <f t="shared" si="9"/>
        <v>1.3724070399999846</v>
      </c>
      <c r="G290" s="348">
        <f t="shared" si="10"/>
        <v>4.6071351083350328E-3</v>
      </c>
      <c r="H290" s="348"/>
      <c r="I290" s="374"/>
      <c r="J290" s="356"/>
      <c r="K290" s="356"/>
      <c r="N290" s="357"/>
    </row>
    <row r="291" spans="1:14" s="316" customFormat="1" ht="31.5" x14ac:dyDescent="0.25">
      <c r="A291" s="283" t="s">
        <v>682</v>
      </c>
      <c r="B291" s="141" t="s">
        <v>914</v>
      </c>
      <c r="C291" s="291" t="s">
        <v>755</v>
      </c>
      <c r="D291" s="338">
        <v>625.81860794999989</v>
      </c>
      <c r="E291" s="338">
        <v>832.41798117999997</v>
      </c>
      <c r="F291" s="338">
        <f t="shared" si="9"/>
        <v>206.59937323000008</v>
      </c>
      <c r="G291" s="348">
        <f t="shared" si="10"/>
        <v>0.33012660634486352</v>
      </c>
      <c r="H291" s="348"/>
      <c r="I291" s="374"/>
      <c r="J291" s="356"/>
      <c r="K291" s="356"/>
      <c r="N291" s="357"/>
    </row>
    <row r="292" spans="1:14" s="316" customFormat="1" x14ac:dyDescent="0.25">
      <c r="A292" s="283" t="s">
        <v>687</v>
      </c>
      <c r="B292" s="287" t="s">
        <v>64</v>
      </c>
      <c r="C292" s="291" t="s">
        <v>755</v>
      </c>
      <c r="D292" s="338">
        <v>0</v>
      </c>
      <c r="E292" s="338">
        <v>800.07200940999996</v>
      </c>
      <c r="F292" s="338">
        <f t="shared" si="9"/>
        <v>800.07200940999996</v>
      </c>
      <c r="G292" s="348">
        <f t="shared" si="10"/>
        <v>0</v>
      </c>
      <c r="H292" s="348"/>
      <c r="I292" s="374"/>
      <c r="J292" s="356"/>
      <c r="K292" s="356"/>
      <c r="N292" s="357"/>
    </row>
    <row r="293" spans="1:14" s="316" customFormat="1" x14ac:dyDescent="0.25">
      <c r="A293" s="283" t="s">
        <v>688</v>
      </c>
      <c r="B293" s="141" t="s">
        <v>706</v>
      </c>
      <c r="C293" s="291" t="s">
        <v>755</v>
      </c>
      <c r="D293" s="338">
        <v>9.7119378900000015</v>
      </c>
      <c r="E293" s="338">
        <v>1.7888790000000002E-2</v>
      </c>
      <c r="F293" s="338">
        <f t="shared" si="9"/>
        <v>-9.6940491000000009</v>
      </c>
      <c r="G293" s="348">
        <f t="shared" si="10"/>
        <v>-0.99815806173776911</v>
      </c>
      <c r="H293" s="348"/>
      <c r="I293" s="374"/>
      <c r="J293" s="356"/>
      <c r="K293" s="356"/>
      <c r="N293" s="357"/>
    </row>
    <row r="294" spans="1:14" s="316" customFormat="1" x14ac:dyDescent="0.25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0</v>
      </c>
      <c r="F294" s="338">
        <f t="shared" si="9"/>
        <v>0</v>
      </c>
      <c r="G294" s="348">
        <f t="shared" si="10"/>
        <v>0</v>
      </c>
      <c r="H294" s="348"/>
      <c r="I294" s="374"/>
      <c r="J294" s="356"/>
      <c r="K294" s="356"/>
      <c r="N294" s="357"/>
    </row>
    <row r="295" spans="1:14" s="316" customFormat="1" x14ac:dyDescent="0.25">
      <c r="A295" s="283" t="s">
        <v>689</v>
      </c>
      <c r="B295" s="141" t="s">
        <v>707</v>
      </c>
      <c r="C295" s="291" t="s">
        <v>755</v>
      </c>
      <c r="D295" s="338">
        <v>44.953451720000203</v>
      </c>
      <c r="E295" s="338">
        <v>53.765284289999997</v>
      </c>
      <c r="F295" s="338">
        <f t="shared" si="9"/>
        <v>8.8118325699997939</v>
      </c>
      <c r="G295" s="348">
        <f t="shared" si="10"/>
        <v>0.19602126717400276</v>
      </c>
      <c r="H295" s="348"/>
      <c r="I295" s="374"/>
      <c r="J295" s="356"/>
      <c r="K295" s="356"/>
      <c r="N295" s="357"/>
    </row>
    <row r="296" spans="1:14" s="316" customFormat="1" x14ac:dyDescent="0.25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9"/>
        <v>0</v>
      </c>
      <c r="G296" s="348">
        <f t="shared" si="10"/>
        <v>0</v>
      </c>
      <c r="H296" s="348"/>
      <c r="I296" s="374"/>
      <c r="J296" s="356"/>
      <c r="K296" s="356"/>
      <c r="N296" s="357"/>
    </row>
    <row r="297" spans="1:14" s="316" customFormat="1" x14ac:dyDescent="0.25">
      <c r="A297" s="283" t="s">
        <v>690</v>
      </c>
      <c r="B297" s="141" t="s">
        <v>708</v>
      </c>
      <c r="C297" s="291" t="s">
        <v>755</v>
      </c>
      <c r="D297" s="338">
        <v>84.925462259999989</v>
      </c>
      <c r="E297" s="338">
        <v>89.152911259999996</v>
      </c>
      <c r="F297" s="338">
        <f t="shared" si="9"/>
        <v>4.2274490000000071</v>
      </c>
      <c r="G297" s="348">
        <f t="shared" si="10"/>
        <v>4.9778345474972369E-2</v>
      </c>
      <c r="H297" s="348"/>
      <c r="I297" s="374"/>
      <c r="J297" s="356"/>
      <c r="K297" s="356"/>
      <c r="N297" s="357"/>
    </row>
    <row r="298" spans="1:14" s="316" customFormat="1" x14ac:dyDescent="0.25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9"/>
        <v>0</v>
      </c>
      <c r="G298" s="348">
        <f t="shared" si="10"/>
        <v>0</v>
      </c>
      <c r="H298" s="348"/>
      <c r="I298" s="374"/>
      <c r="J298" s="356"/>
      <c r="K298" s="356"/>
      <c r="N298" s="357"/>
    </row>
    <row r="299" spans="1:14" s="316" customFormat="1" x14ac:dyDescent="0.25">
      <c r="A299" s="283" t="s">
        <v>691</v>
      </c>
      <c r="B299" s="141" t="s">
        <v>709</v>
      </c>
      <c r="C299" s="291" t="s">
        <v>755</v>
      </c>
      <c r="D299" s="338">
        <v>32.506434260000184</v>
      </c>
      <c r="E299" s="338">
        <v>257.49700039000004</v>
      </c>
      <c r="F299" s="338">
        <f t="shared" si="9"/>
        <v>224.99056612999985</v>
      </c>
      <c r="G299" s="348">
        <f t="shared" si="10"/>
        <v>6.9214163673084022</v>
      </c>
      <c r="H299" s="348"/>
      <c r="I299" s="374"/>
      <c r="J299" s="356"/>
      <c r="K299" s="356"/>
      <c r="N299" s="357"/>
    </row>
    <row r="300" spans="1:14" s="316" customFormat="1" x14ac:dyDescent="0.25">
      <c r="A300" s="283" t="s">
        <v>696</v>
      </c>
      <c r="B300" s="287" t="s">
        <v>64</v>
      </c>
      <c r="C300" s="291" t="s">
        <v>755</v>
      </c>
      <c r="D300" s="338">
        <v>0</v>
      </c>
      <c r="E300" s="338">
        <v>51.021982109999918</v>
      </c>
      <c r="F300" s="338">
        <f t="shared" si="9"/>
        <v>51.021982109999918</v>
      </c>
      <c r="G300" s="348">
        <f t="shared" si="10"/>
        <v>0</v>
      </c>
      <c r="H300" s="348"/>
      <c r="I300" s="374"/>
      <c r="J300" s="356"/>
      <c r="K300" s="356"/>
      <c r="N300" s="357"/>
    </row>
    <row r="301" spans="1:14" s="316" customFormat="1" ht="31.5" x14ac:dyDescent="0.25">
      <c r="A301" s="283" t="s">
        <v>692</v>
      </c>
      <c r="B301" s="141" t="s">
        <v>740</v>
      </c>
      <c r="C301" s="291" t="s">
        <v>755</v>
      </c>
      <c r="D301" s="338">
        <v>74.916344707410786</v>
      </c>
      <c r="E301" s="338">
        <v>760.53807062999999</v>
      </c>
      <c r="F301" s="338">
        <f t="shared" si="9"/>
        <v>685.62172592258923</v>
      </c>
      <c r="G301" s="348">
        <f t="shared" si="10"/>
        <v>9.1518310003019536</v>
      </c>
      <c r="H301" s="348"/>
      <c r="I301" s="374"/>
      <c r="J301" s="356"/>
      <c r="K301" s="356"/>
      <c r="N301" s="357"/>
    </row>
    <row r="302" spans="1:14" s="316" customFormat="1" x14ac:dyDescent="0.25">
      <c r="A302" s="283" t="s">
        <v>697</v>
      </c>
      <c r="B302" s="287" t="s">
        <v>64</v>
      </c>
      <c r="C302" s="291" t="s">
        <v>755</v>
      </c>
      <c r="D302" s="338">
        <v>55.183383608141668</v>
      </c>
      <c r="E302" s="338">
        <v>648.5043291500001</v>
      </c>
      <c r="F302" s="338">
        <f t="shared" si="9"/>
        <v>593.32094554185846</v>
      </c>
      <c r="G302" s="348">
        <f t="shared" si="10"/>
        <v>10.751804379286392</v>
      </c>
      <c r="H302" s="348"/>
      <c r="I302" s="374"/>
      <c r="J302" s="356"/>
      <c r="K302" s="356"/>
      <c r="N302" s="357"/>
    </row>
    <row r="303" spans="1:14" s="316" customFormat="1" x14ac:dyDescent="0.25">
      <c r="A303" s="283" t="s">
        <v>924</v>
      </c>
      <c r="B303" s="141" t="s">
        <v>925</v>
      </c>
      <c r="C303" s="291" t="s">
        <v>755</v>
      </c>
      <c r="D303" s="338">
        <v>1009.4651695101494</v>
      </c>
      <c r="E303" s="338">
        <f>E283-E284-E286-E291-E293-E295-E297-E299-E301</f>
        <v>2524.4924393699994</v>
      </c>
      <c r="F303" s="338">
        <f t="shared" si="9"/>
        <v>1515.0272698598501</v>
      </c>
      <c r="G303" s="348">
        <f t="shared" si="10"/>
        <v>1.5008217377079276</v>
      </c>
      <c r="H303" s="348"/>
      <c r="I303" s="374"/>
      <c r="J303" s="356"/>
      <c r="K303" s="356"/>
      <c r="N303" s="357"/>
    </row>
    <row r="304" spans="1:14" s="316" customFormat="1" x14ac:dyDescent="0.25">
      <c r="A304" s="283" t="s">
        <v>926</v>
      </c>
      <c r="B304" s="287" t="s">
        <v>64</v>
      </c>
      <c r="C304" s="291" t="s">
        <v>755</v>
      </c>
      <c r="D304" s="338">
        <v>471.39805332015305</v>
      </c>
      <c r="E304" s="338">
        <v>1103.0989972900004</v>
      </c>
      <c r="F304" s="338">
        <f t="shared" si="9"/>
        <v>631.70094396984734</v>
      </c>
      <c r="G304" s="348">
        <f t="shared" si="10"/>
        <v>1.3400584485248681</v>
      </c>
      <c r="H304" s="348"/>
      <c r="I304" s="374"/>
      <c r="J304" s="356"/>
      <c r="K304" s="356"/>
      <c r="N304" s="357"/>
    </row>
    <row r="305" spans="1:14" s="316" customFormat="1" ht="31.5" x14ac:dyDescent="0.25">
      <c r="A305" s="283" t="s">
        <v>576</v>
      </c>
      <c r="B305" s="286" t="s">
        <v>1059</v>
      </c>
      <c r="C305" s="291" t="s">
        <v>33</v>
      </c>
      <c r="D305" s="352">
        <v>0.93600126007447559</v>
      </c>
      <c r="E305" s="360">
        <f>E167/(E23*1.2)</f>
        <v>0.73407508381807773</v>
      </c>
      <c r="F305" s="352">
        <f t="shared" si="9"/>
        <v>-0.20192617625639786</v>
      </c>
      <c r="G305" s="352" t="s">
        <v>289</v>
      </c>
      <c r="H305" s="352"/>
      <c r="I305" s="374"/>
      <c r="J305" s="356"/>
      <c r="K305" s="356"/>
      <c r="N305" s="357"/>
    </row>
    <row r="306" spans="1:14" s="316" customFormat="1" ht="15.75" hidden="1" customHeight="1" outlineLevel="1" x14ac:dyDescent="0.25">
      <c r="A306" s="283" t="s">
        <v>698</v>
      </c>
      <c r="B306" s="141" t="s">
        <v>964</v>
      </c>
      <c r="C306" s="291" t="s">
        <v>33</v>
      </c>
      <c r="D306" s="352" t="s">
        <v>289</v>
      </c>
      <c r="E306" s="360" t="s">
        <v>289</v>
      </c>
      <c r="F306" s="352" t="s">
        <v>289</v>
      </c>
      <c r="G306" s="352" t="s">
        <v>289</v>
      </c>
      <c r="H306" s="352"/>
      <c r="I306" s="374"/>
      <c r="J306" s="356"/>
      <c r="K306" s="356"/>
      <c r="N306" s="357"/>
    </row>
    <row r="307" spans="1:14" s="316" customFormat="1" ht="31.5" hidden="1" customHeight="1" outlineLevel="1" x14ac:dyDescent="0.25">
      <c r="A307" s="283" t="s">
        <v>929</v>
      </c>
      <c r="B307" s="141" t="s">
        <v>965</v>
      </c>
      <c r="C307" s="291" t="s">
        <v>33</v>
      </c>
      <c r="D307" s="352" t="s">
        <v>289</v>
      </c>
      <c r="E307" s="360" t="s">
        <v>289</v>
      </c>
      <c r="F307" s="352" t="s">
        <v>289</v>
      </c>
      <c r="G307" s="352" t="s">
        <v>289</v>
      </c>
      <c r="H307" s="352"/>
      <c r="I307" s="374"/>
      <c r="J307" s="356"/>
      <c r="K307" s="356"/>
      <c r="N307" s="357"/>
    </row>
    <row r="308" spans="1:14" s="316" customFormat="1" ht="31.5" hidden="1" customHeight="1" outlineLevel="1" x14ac:dyDescent="0.25">
      <c r="A308" s="283" t="s">
        <v>930</v>
      </c>
      <c r="B308" s="141" t="s">
        <v>966</v>
      </c>
      <c r="C308" s="291" t="s">
        <v>33</v>
      </c>
      <c r="D308" s="352" t="s">
        <v>289</v>
      </c>
      <c r="E308" s="360" t="s">
        <v>289</v>
      </c>
      <c r="F308" s="352" t="s">
        <v>289</v>
      </c>
      <c r="G308" s="352" t="s">
        <v>289</v>
      </c>
      <c r="H308" s="352"/>
      <c r="I308" s="374"/>
      <c r="J308" s="356"/>
      <c r="K308" s="356"/>
      <c r="N308" s="357"/>
    </row>
    <row r="309" spans="1:14" s="316" customFormat="1" ht="31.5" hidden="1" customHeight="1" outlineLevel="1" x14ac:dyDescent="0.25">
      <c r="A309" s="283" t="s">
        <v>1017</v>
      </c>
      <c r="B309" s="141" t="s">
        <v>967</v>
      </c>
      <c r="C309" s="291" t="s">
        <v>33</v>
      </c>
      <c r="D309" s="352" t="s">
        <v>289</v>
      </c>
      <c r="E309" s="360" t="s">
        <v>289</v>
      </c>
      <c r="F309" s="352" t="s">
        <v>289</v>
      </c>
      <c r="G309" s="352" t="s">
        <v>289</v>
      </c>
      <c r="H309" s="352"/>
      <c r="I309" s="374"/>
      <c r="J309" s="356"/>
      <c r="K309" s="356"/>
      <c r="N309" s="357"/>
    </row>
    <row r="310" spans="1:14" s="316" customFormat="1" ht="15.75" hidden="1" customHeight="1" outlineLevel="1" x14ac:dyDescent="0.25">
      <c r="A310" s="283" t="s">
        <v>699</v>
      </c>
      <c r="B310" s="285" t="s">
        <v>1082</v>
      </c>
      <c r="C310" s="291" t="s">
        <v>33</v>
      </c>
      <c r="D310" s="352" t="s">
        <v>289</v>
      </c>
      <c r="E310" s="360" t="s">
        <v>289</v>
      </c>
      <c r="F310" s="352" t="s">
        <v>289</v>
      </c>
      <c r="G310" s="352" t="s">
        <v>289</v>
      </c>
      <c r="H310" s="352"/>
      <c r="I310" s="374"/>
      <c r="J310" s="356"/>
      <c r="K310" s="356"/>
      <c r="N310" s="357"/>
    </row>
    <row r="311" spans="1:14" s="316" customFormat="1" collapsed="1" x14ac:dyDescent="0.25">
      <c r="A311" s="283" t="s">
        <v>700</v>
      </c>
      <c r="B311" s="285" t="s">
        <v>968</v>
      </c>
      <c r="C311" s="291" t="s">
        <v>33</v>
      </c>
      <c r="D311" s="352">
        <v>0.99687042514384083</v>
      </c>
      <c r="E311" s="360" t="s">
        <v>289</v>
      </c>
      <c r="F311" s="352" t="e">
        <f t="shared" si="9"/>
        <v>#VALUE!</v>
      </c>
      <c r="G311" s="352" t="s">
        <v>289</v>
      </c>
      <c r="H311" s="352"/>
      <c r="I311" s="375"/>
      <c r="J311" s="356"/>
      <c r="K311" s="356"/>
      <c r="N311" s="357"/>
    </row>
    <row r="312" spans="1:14" s="316" customFormat="1" ht="15.75" hidden="1" customHeight="1" outlineLevel="1" x14ac:dyDescent="0.25">
      <c r="A312" s="283" t="s">
        <v>701</v>
      </c>
      <c r="B312" s="285" t="s">
        <v>1075</v>
      </c>
      <c r="C312" s="291"/>
      <c r="D312" s="352" t="s">
        <v>289</v>
      </c>
      <c r="E312" s="352" t="s">
        <v>289</v>
      </c>
      <c r="F312" s="352" t="s">
        <v>289</v>
      </c>
      <c r="G312" s="352" t="s">
        <v>289</v>
      </c>
      <c r="H312" s="352"/>
      <c r="I312" s="375"/>
      <c r="J312" s="356"/>
      <c r="K312" s="356"/>
      <c r="N312" s="357"/>
    </row>
    <row r="313" spans="1:14" s="316" customFormat="1" ht="19.5" customHeight="1" collapsed="1" x14ac:dyDescent="0.25">
      <c r="A313" s="283" t="s">
        <v>702</v>
      </c>
      <c r="B313" s="285" t="s">
        <v>969</v>
      </c>
      <c r="C313" s="291" t="s">
        <v>33</v>
      </c>
      <c r="D313" s="352">
        <v>0.93371839107077825</v>
      </c>
      <c r="E313" s="360">
        <v>0.68286005222531088</v>
      </c>
      <c r="F313" s="352">
        <f t="shared" si="9"/>
        <v>-0.25085833884546738</v>
      </c>
      <c r="G313" s="352" t="s">
        <v>289</v>
      </c>
      <c r="H313" s="352"/>
      <c r="I313" s="375"/>
      <c r="J313" s="356"/>
      <c r="K313" s="356"/>
      <c r="N313" s="357"/>
    </row>
    <row r="314" spans="1:14" s="316" customFormat="1" ht="19.5" hidden="1" customHeight="1" outlineLevel="1" x14ac:dyDescent="0.25">
      <c r="A314" s="283" t="s">
        <v>703</v>
      </c>
      <c r="B314" s="285" t="s">
        <v>1083</v>
      </c>
      <c r="C314" s="291" t="s">
        <v>33</v>
      </c>
      <c r="D314" s="361" t="s">
        <v>289</v>
      </c>
      <c r="E314" s="361" t="s">
        <v>289</v>
      </c>
      <c r="F314" s="361" t="s">
        <v>289</v>
      </c>
      <c r="G314" s="361" t="s">
        <v>289</v>
      </c>
      <c r="H314" s="361"/>
      <c r="I314" s="374"/>
      <c r="J314" s="356"/>
      <c r="K314" s="356"/>
      <c r="N314" s="357"/>
    </row>
    <row r="315" spans="1:14" s="316" customFormat="1" ht="36.75" hidden="1" customHeight="1" outlineLevel="1" x14ac:dyDescent="0.25">
      <c r="A315" s="283" t="s">
        <v>704</v>
      </c>
      <c r="B315" s="141" t="s">
        <v>1060</v>
      </c>
      <c r="C315" s="291" t="s">
        <v>33</v>
      </c>
      <c r="D315" s="361" t="s">
        <v>289</v>
      </c>
      <c r="E315" s="361" t="s">
        <v>289</v>
      </c>
      <c r="F315" s="361" t="s">
        <v>289</v>
      </c>
      <c r="G315" s="361" t="s">
        <v>289</v>
      </c>
      <c r="H315" s="361"/>
      <c r="I315" s="374"/>
      <c r="J315" s="356"/>
      <c r="K315" s="356"/>
      <c r="N315" s="357"/>
    </row>
    <row r="316" spans="1:14" s="316" customFormat="1" ht="19.5" hidden="1" customHeight="1" outlineLevel="1" x14ac:dyDescent="0.25">
      <c r="A316" s="283" t="s">
        <v>1120</v>
      </c>
      <c r="B316" s="362" t="s">
        <v>649</v>
      </c>
      <c r="C316" s="291" t="s">
        <v>33</v>
      </c>
      <c r="D316" s="363" t="s">
        <v>289</v>
      </c>
      <c r="E316" s="363" t="s">
        <v>289</v>
      </c>
      <c r="F316" s="363" t="s">
        <v>289</v>
      </c>
      <c r="G316" s="363" t="s">
        <v>289</v>
      </c>
      <c r="H316" s="363"/>
      <c r="I316" s="374"/>
      <c r="J316" s="356"/>
      <c r="K316" s="356"/>
      <c r="N316" s="357"/>
    </row>
    <row r="317" spans="1:14" s="316" customFormat="1" ht="19.5" hidden="1" customHeight="1" outlineLevel="1" thickBot="1" x14ac:dyDescent="0.3">
      <c r="A317" s="288" t="s">
        <v>1121</v>
      </c>
      <c r="B317" s="364" t="s">
        <v>637</v>
      </c>
      <c r="C317" s="292" t="s">
        <v>33</v>
      </c>
      <c r="D317" s="365" t="s">
        <v>289</v>
      </c>
      <c r="E317" s="365" t="s">
        <v>289</v>
      </c>
      <c r="F317" s="365" t="s">
        <v>289</v>
      </c>
      <c r="G317" s="365" t="s">
        <v>289</v>
      </c>
      <c r="H317" s="365"/>
      <c r="I317" s="374"/>
      <c r="J317" s="356"/>
      <c r="K317" s="356"/>
      <c r="N317" s="357"/>
    </row>
    <row r="318" spans="1:14" s="316" customFormat="1" ht="15.6" customHeight="1" collapsed="1" thickBot="1" x14ac:dyDescent="0.3">
      <c r="A318" s="407" t="s">
        <v>572</v>
      </c>
      <c r="B318" s="408"/>
      <c r="C318" s="408"/>
      <c r="D318" s="408"/>
      <c r="E318" s="408"/>
      <c r="F318" s="408"/>
      <c r="G318" s="408"/>
      <c r="H318" s="346"/>
      <c r="I318" s="374"/>
      <c r="J318" s="356"/>
      <c r="K318" s="356"/>
      <c r="N318" s="357"/>
    </row>
    <row r="319" spans="1:14" ht="31.5" hidden="1" customHeight="1" outlineLevel="1" x14ac:dyDescent="0.25">
      <c r="A319" s="309" t="s">
        <v>577</v>
      </c>
      <c r="B319" s="310" t="s">
        <v>614</v>
      </c>
      <c r="C319" s="303" t="s">
        <v>289</v>
      </c>
      <c r="D319" s="366" t="s">
        <v>595</v>
      </c>
      <c r="E319" s="366" t="s">
        <v>595</v>
      </c>
      <c r="F319" s="366" t="s">
        <v>595</v>
      </c>
      <c r="G319" s="366" t="s">
        <v>595</v>
      </c>
      <c r="H319" s="366"/>
      <c r="I319" s="374"/>
      <c r="J319" s="356"/>
      <c r="K319" s="356"/>
      <c r="L319" s="316"/>
      <c r="M319" s="316"/>
      <c r="N319" s="357"/>
    </row>
    <row r="320" spans="1:14" ht="15.75" hidden="1" customHeight="1" outlineLevel="1" x14ac:dyDescent="0.25">
      <c r="A320" s="283" t="s">
        <v>578</v>
      </c>
      <c r="B320" s="286" t="s">
        <v>615</v>
      </c>
      <c r="C320" s="291" t="s">
        <v>36</v>
      </c>
      <c r="D320" s="366" t="s">
        <v>289</v>
      </c>
      <c r="E320" s="366" t="s">
        <v>289</v>
      </c>
      <c r="F320" s="366" t="s">
        <v>289</v>
      </c>
      <c r="G320" s="366" t="s">
        <v>289</v>
      </c>
      <c r="H320" s="366"/>
      <c r="I320" s="374"/>
      <c r="J320" s="356"/>
      <c r="K320" s="356"/>
      <c r="L320" s="316"/>
      <c r="M320" s="316"/>
      <c r="N320" s="357"/>
    </row>
    <row r="321" spans="1:14" ht="15.75" hidden="1" customHeight="1" outlineLevel="1" x14ac:dyDescent="0.25">
      <c r="A321" s="283" t="s">
        <v>579</v>
      </c>
      <c r="B321" s="286" t="s">
        <v>616</v>
      </c>
      <c r="C321" s="291" t="s">
        <v>617</v>
      </c>
      <c r="D321" s="366" t="s">
        <v>289</v>
      </c>
      <c r="E321" s="366" t="s">
        <v>289</v>
      </c>
      <c r="F321" s="366" t="s">
        <v>289</v>
      </c>
      <c r="G321" s="366" t="s">
        <v>289</v>
      </c>
      <c r="H321" s="366"/>
      <c r="I321" s="374"/>
      <c r="J321" s="356"/>
      <c r="K321" s="356"/>
      <c r="L321" s="316"/>
      <c r="M321" s="316"/>
      <c r="N321" s="357"/>
    </row>
    <row r="322" spans="1:14" ht="15.75" hidden="1" customHeight="1" outlineLevel="1" x14ac:dyDescent="0.25">
      <c r="A322" s="283" t="s">
        <v>580</v>
      </c>
      <c r="B322" s="286" t="s">
        <v>618</v>
      </c>
      <c r="C322" s="291" t="s">
        <v>36</v>
      </c>
      <c r="D322" s="366" t="s">
        <v>289</v>
      </c>
      <c r="E322" s="366" t="s">
        <v>289</v>
      </c>
      <c r="F322" s="366" t="s">
        <v>289</v>
      </c>
      <c r="G322" s="366" t="s">
        <v>289</v>
      </c>
      <c r="H322" s="366"/>
      <c r="I322" s="374"/>
      <c r="J322" s="356"/>
      <c r="K322" s="356"/>
      <c r="L322" s="316"/>
      <c r="M322" s="316"/>
      <c r="N322" s="357"/>
    </row>
    <row r="323" spans="1:14" ht="15.75" hidden="1" customHeight="1" outlineLevel="1" x14ac:dyDescent="0.25">
      <c r="A323" s="283" t="s">
        <v>581</v>
      </c>
      <c r="B323" s="286" t="s">
        <v>620</v>
      </c>
      <c r="C323" s="291" t="s">
        <v>617</v>
      </c>
      <c r="D323" s="366" t="s">
        <v>289</v>
      </c>
      <c r="E323" s="366" t="s">
        <v>289</v>
      </c>
      <c r="F323" s="366" t="s">
        <v>289</v>
      </c>
      <c r="G323" s="366" t="s">
        <v>289</v>
      </c>
      <c r="H323" s="366"/>
      <c r="I323" s="374"/>
      <c r="J323" s="356"/>
      <c r="K323" s="356"/>
      <c r="L323" s="316"/>
      <c r="M323" s="316"/>
      <c r="N323" s="357"/>
    </row>
    <row r="324" spans="1:14" ht="15.75" hidden="1" customHeight="1" outlineLevel="1" x14ac:dyDescent="0.25">
      <c r="A324" s="283" t="s">
        <v>583</v>
      </c>
      <c r="B324" s="286" t="s">
        <v>619</v>
      </c>
      <c r="C324" s="291" t="s">
        <v>194</v>
      </c>
      <c r="D324" s="366" t="s">
        <v>289</v>
      </c>
      <c r="E324" s="366" t="s">
        <v>289</v>
      </c>
      <c r="F324" s="366" t="s">
        <v>289</v>
      </c>
      <c r="G324" s="366" t="s">
        <v>289</v>
      </c>
      <c r="H324" s="366"/>
      <c r="I324" s="374"/>
      <c r="J324" s="356"/>
      <c r="K324" s="356"/>
      <c r="L324" s="316"/>
      <c r="M324" s="316"/>
      <c r="N324" s="357"/>
    </row>
    <row r="325" spans="1:14" ht="15.75" hidden="1" customHeight="1" outlineLevel="1" x14ac:dyDescent="0.25">
      <c r="A325" s="283" t="s">
        <v>710</v>
      </c>
      <c r="B325" s="286" t="s">
        <v>582</v>
      </c>
      <c r="C325" s="291" t="s">
        <v>289</v>
      </c>
      <c r="D325" s="366" t="s">
        <v>595</v>
      </c>
      <c r="E325" s="366" t="s">
        <v>595</v>
      </c>
      <c r="F325" s="366" t="s">
        <v>595</v>
      </c>
      <c r="G325" s="366" t="s">
        <v>595</v>
      </c>
      <c r="H325" s="366"/>
      <c r="I325" s="374"/>
      <c r="J325" s="356"/>
      <c r="K325" s="356"/>
      <c r="L325" s="316"/>
      <c r="M325" s="316"/>
      <c r="N325" s="357"/>
    </row>
    <row r="326" spans="1:14" ht="15.75" hidden="1" customHeight="1" outlineLevel="1" x14ac:dyDescent="0.25">
      <c r="A326" s="283" t="s">
        <v>711</v>
      </c>
      <c r="B326" s="141" t="s">
        <v>585</v>
      </c>
      <c r="C326" s="291" t="s">
        <v>194</v>
      </c>
      <c r="D326" s="366" t="s">
        <v>289</v>
      </c>
      <c r="E326" s="366" t="s">
        <v>289</v>
      </c>
      <c r="F326" s="366" t="s">
        <v>289</v>
      </c>
      <c r="G326" s="366" t="s">
        <v>289</v>
      </c>
      <c r="H326" s="366"/>
      <c r="I326" s="374"/>
      <c r="J326" s="356"/>
      <c r="K326" s="356"/>
      <c r="L326" s="316"/>
      <c r="M326" s="316"/>
      <c r="N326" s="357"/>
    </row>
    <row r="327" spans="1:14" ht="15.75" hidden="1" customHeight="1" outlineLevel="1" x14ac:dyDescent="0.25">
      <c r="A327" s="283" t="s">
        <v>712</v>
      </c>
      <c r="B327" s="141" t="s">
        <v>584</v>
      </c>
      <c r="C327" s="291" t="s">
        <v>37</v>
      </c>
      <c r="D327" s="366" t="s">
        <v>289</v>
      </c>
      <c r="E327" s="366" t="s">
        <v>289</v>
      </c>
      <c r="F327" s="366" t="s">
        <v>289</v>
      </c>
      <c r="G327" s="366" t="s">
        <v>289</v>
      </c>
      <c r="H327" s="366"/>
      <c r="I327" s="374"/>
      <c r="J327" s="356"/>
      <c r="K327" s="356"/>
      <c r="L327" s="316"/>
      <c r="M327" s="316"/>
      <c r="N327" s="357"/>
    </row>
    <row r="328" spans="1:14" ht="15.75" hidden="1" customHeight="1" outlineLevel="1" x14ac:dyDescent="0.25">
      <c r="A328" s="283" t="s">
        <v>713</v>
      </c>
      <c r="B328" s="286" t="s">
        <v>919</v>
      </c>
      <c r="C328" s="291" t="s">
        <v>289</v>
      </c>
      <c r="D328" s="366" t="s">
        <v>595</v>
      </c>
      <c r="E328" s="366" t="s">
        <v>595</v>
      </c>
      <c r="F328" s="366" t="s">
        <v>595</v>
      </c>
      <c r="G328" s="366" t="s">
        <v>595</v>
      </c>
      <c r="H328" s="366"/>
      <c r="I328" s="374"/>
      <c r="J328" s="356"/>
      <c r="K328" s="356"/>
      <c r="L328" s="316"/>
      <c r="M328" s="316"/>
      <c r="N328" s="357"/>
    </row>
    <row r="329" spans="1:14" ht="15.75" hidden="1" customHeight="1" outlineLevel="1" x14ac:dyDescent="0.25">
      <c r="A329" s="283" t="s">
        <v>714</v>
      </c>
      <c r="B329" s="141" t="s">
        <v>585</v>
      </c>
      <c r="C329" s="291" t="s">
        <v>194</v>
      </c>
      <c r="D329" s="366" t="s">
        <v>289</v>
      </c>
      <c r="E329" s="366" t="s">
        <v>289</v>
      </c>
      <c r="F329" s="366" t="s">
        <v>289</v>
      </c>
      <c r="G329" s="366" t="s">
        <v>289</v>
      </c>
      <c r="H329" s="366"/>
      <c r="I329" s="374"/>
      <c r="J329" s="356"/>
      <c r="K329" s="356"/>
      <c r="L329" s="316"/>
      <c r="M329" s="316"/>
      <c r="N329" s="357"/>
    </row>
    <row r="330" spans="1:14" ht="15.75" hidden="1" customHeight="1" outlineLevel="1" x14ac:dyDescent="0.25">
      <c r="A330" s="283" t="s">
        <v>715</v>
      </c>
      <c r="B330" s="141" t="s">
        <v>586</v>
      </c>
      <c r="C330" s="291" t="s">
        <v>36</v>
      </c>
      <c r="D330" s="366" t="s">
        <v>289</v>
      </c>
      <c r="E330" s="366" t="s">
        <v>289</v>
      </c>
      <c r="F330" s="366" t="s">
        <v>289</v>
      </c>
      <c r="G330" s="366" t="s">
        <v>289</v>
      </c>
      <c r="H330" s="366"/>
      <c r="I330" s="374"/>
      <c r="J330" s="356"/>
      <c r="K330" s="356"/>
      <c r="L330" s="316"/>
      <c r="M330" s="316"/>
      <c r="N330" s="357"/>
    </row>
    <row r="331" spans="1:14" ht="15.75" hidden="1" customHeight="1" outlineLevel="1" x14ac:dyDescent="0.25">
      <c r="A331" s="283" t="s">
        <v>716</v>
      </c>
      <c r="B331" s="141" t="s">
        <v>584</v>
      </c>
      <c r="C331" s="291" t="s">
        <v>37</v>
      </c>
      <c r="D331" s="366" t="s">
        <v>289</v>
      </c>
      <c r="E331" s="366" t="s">
        <v>289</v>
      </c>
      <c r="F331" s="366" t="s">
        <v>289</v>
      </c>
      <c r="G331" s="366" t="s">
        <v>289</v>
      </c>
      <c r="H331" s="366"/>
      <c r="I331" s="374"/>
      <c r="J331" s="356"/>
      <c r="K331" s="356"/>
      <c r="L331" s="316"/>
      <c r="M331" s="316"/>
      <c r="N331" s="357"/>
    </row>
    <row r="332" spans="1:14" ht="15.75" hidden="1" customHeight="1" outlineLevel="1" x14ac:dyDescent="0.25">
      <c r="A332" s="283" t="s">
        <v>717</v>
      </c>
      <c r="B332" s="286" t="s">
        <v>34</v>
      </c>
      <c r="C332" s="291" t="s">
        <v>289</v>
      </c>
      <c r="D332" s="366" t="s">
        <v>595</v>
      </c>
      <c r="E332" s="366" t="s">
        <v>595</v>
      </c>
      <c r="F332" s="366" t="s">
        <v>595</v>
      </c>
      <c r="G332" s="366" t="s">
        <v>595</v>
      </c>
      <c r="H332" s="366"/>
      <c r="I332" s="374"/>
      <c r="J332" s="356"/>
      <c r="K332" s="356"/>
      <c r="L332" s="316"/>
      <c r="M332" s="316"/>
      <c r="N332" s="357"/>
    </row>
    <row r="333" spans="1:14" ht="15.75" hidden="1" customHeight="1" outlineLevel="1" x14ac:dyDescent="0.25">
      <c r="A333" s="283" t="s">
        <v>718</v>
      </c>
      <c r="B333" s="141" t="s">
        <v>585</v>
      </c>
      <c r="C333" s="291" t="s">
        <v>194</v>
      </c>
      <c r="D333" s="366" t="s">
        <v>289</v>
      </c>
      <c r="E333" s="366" t="s">
        <v>289</v>
      </c>
      <c r="F333" s="366" t="s">
        <v>289</v>
      </c>
      <c r="G333" s="366" t="s">
        <v>289</v>
      </c>
      <c r="H333" s="366"/>
      <c r="I333" s="374"/>
      <c r="J333" s="356"/>
      <c r="K333" s="356"/>
      <c r="L333" s="316"/>
      <c r="M333" s="316"/>
      <c r="N333" s="357"/>
    </row>
    <row r="334" spans="1:14" ht="15.75" hidden="1" customHeight="1" outlineLevel="1" x14ac:dyDescent="0.25">
      <c r="A334" s="283" t="s">
        <v>719</v>
      </c>
      <c r="B334" s="141" t="s">
        <v>584</v>
      </c>
      <c r="C334" s="291" t="s">
        <v>37</v>
      </c>
      <c r="D334" s="366" t="s">
        <v>289</v>
      </c>
      <c r="E334" s="366" t="s">
        <v>289</v>
      </c>
      <c r="F334" s="366" t="s">
        <v>289</v>
      </c>
      <c r="G334" s="366" t="s">
        <v>289</v>
      </c>
      <c r="H334" s="366"/>
      <c r="I334" s="374"/>
      <c r="J334" s="356"/>
      <c r="K334" s="356"/>
      <c r="L334" s="316"/>
      <c r="M334" s="316"/>
      <c r="N334" s="357"/>
    </row>
    <row r="335" spans="1:14" ht="15.75" hidden="1" customHeight="1" outlineLevel="1" x14ac:dyDescent="0.25">
      <c r="A335" s="283" t="s">
        <v>720</v>
      </c>
      <c r="B335" s="286" t="s">
        <v>35</v>
      </c>
      <c r="C335" s="291" t="s">
        <v>289</v>
      </c>
      <c r="D335" s="366" t="s">
        <v>595</v>
      </c>
      <c r="E335" s="366" t="s">
        <v>595</v>
      </c>
      <c r="F335" s="366" t="s">
        <v>595</v>
      </c>
      <c r="G335" s="366" t="s">
        <v>595</v>
      </c>
      <c r="H335" s="366"/>
      <c r="I335" s="374"/>
      <c r="J335" s="356"/>
      <c r="K335" s="356"/>
      <c r="L335" s="316"/>
      <c r="M335" s="316"/>
      <c r="N335" s="357"/>
    </row>
    <row r="336" spans="1:14" ht="15.75" hidden="1" customHeight="1" outlineLevel="1" x14ac:dyDescent="0.25">
      <c r="A336" s="283" t="s">
        <v>721</v>
      </c>
      <c r="B336" s="141" t="s">
        <v>585</v>
      </c>
      <c r="C336" s="291" t="s">
        <v>194</v>
      </c>
      <c r="D336" s="366" t="s">
        <v>289</v>
      </c>
      <c r="E336" s="366" t="s">
        <v>289</v>
      </c>
      <c r="F336" s="366" t="s">
        <v>289</v>
      </c>
      <c r="G336" s="366" t="s">
        <v>289</v>
      </c>
      <c r="H336" s="366"/>
      <c r="I336" s="374"/>
      <c r="J336" s="356"/>
      <c r="K336" s="356"/>
      <c r="L336" s="316"/>
      <c r="M336" s="316"/>
      <c r="N336" s="357"/>
    </row>
    <row r="337" spans="1:14" ht="15.75" hidden="1" customHeight="1" outlineLevel="1" x14ac:dyDescent="0.25">
      <c r="A337" s="283" t="s">
        <v>722</v>
      </c>
      <c r="B337" s="141" t="s">
        <v>586</v>
      </c>
      <c r="C337" s="291" t="s">
        <v>36</v>
      </c>
      <c r="D337" s="366" t="s">
        <v>289</v>
      </c>
      <c r="E337" s="366" t="s">
        <v>289</v>
      </c>
      <c r="F337" s="366" t="s">
        <v>289</v>
      </c>
      <c r="G337" s="366" t="s">
        <v>289</v>
      </c>
      <c r="H337" s="366"/>
      <c r="I337" s="374"/>
      <c r="J337" s="356"/>
      <c r="K337" s="356"/>
      <c r="L337" s="316"/>
      <c r="M337" s="316"/>
      <c r="N337" s="357"/>
    </row>
    <row r="338" spans="1:14" ht="15.75" hidden="1" customHeight="1" outlineLevel="1" x14ac:dyDescent="0.25">
      <c r="A338" s="283" t="s">
        <v>723</v>
      </c>
      <c r="B338" s="141" t="s">
        <v>584</v>
      </c>
      <c r="C338" s="291" t="s">
        <v>37</v>
      </c>
      <c r="D338" s="366" t="s">
        <v>289</v>
      </c>
      <c r="E338" s="366" t="s">
        <v>289</v>
      </c>
      <c r="F338" s="366" t="s">
        <v>289</v>
      </c>
      <c r="G338" s="366" t="s">
        <v>289</v>
      </c>
      <c r="H338" s="366"/>
      <c r="I338" s="374"/>
      <c r="J338" s="356"/>
      <c r="K338" s="356"/>
      <c r="L338" s="316"/>
      <c r="M338" s="316"/>
      <c r="N338" s="357"/>
    </row>
    <row r="339" spans="1:14" collapsed="1" x14ac:dyDescent="0.25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41"/>
      <c r="I339" s="374"/>
      <c r="J339" s="356"/>
      <c r="K339" s="356"/>
      <c r="L339" s="316"/>
      <c r="M339" s="316"/>
      <c r="N339" s="357"/>
    </row>
    <row r="340" spans="1:14" ht="31.5" x14ac:dyDescent="0.25">
      <c r="A340" s="283" t="s">
        <v>589</v>
      </c>
      <c r="B340" s="286" t="s">
        <v>1061</v>
      </c>
      <c r="C340" s="291" t="s">
        <v>194</v>
      </c>
      <c r="D340" s="338">
        <v>2272.1283010601214</v>
      </c>
      <c r="E340" s="338">
        <v>887.89450700000009</v>
      </c>
      <c r="F340" s="338">
        <f t="shared" ref="F340:F367" si="11">E340-D340</f>
        <v>-1384.2337940601215</v>
      </c>
      <c r="G340" s="348">
        <f t="shared" ref="G340:G367" si="12">IFERROR(F340/D340,0)</f>
        <v>-0.60922342871847102</v>
      </c>
      <c r="H340" s="348"/>
      <c r="I340" s="374"/>
      <c r="J340" s="356"/>
      <c r="K340" s="356"/>
      <c r="L340" s="316"/>
      <c r="M340" s="316"/>
      <c r="N340" s="357"/>
    </row>
    <row r="341" spans="1:14" ht="31.5" x14ac:dyDescent="0.25">
      <c r="A341" s="283" t="s">
        <v>724</v>
      </c>
      <c r="B341" s="141" t="s">
        <v>1062</v>
      </c>
      <c r="C341" s="291" t="s">
        <v>194</v>
      </c>
      <c r="D341" s="338">
        <v>0</v>
      </c>
      <c r="E341" s="338">
        <f>E342+E343</f>
        <v>0</v>
      </c>
      <c r="F341" s="338">
        <f t="shared" si="11"/>
        <v>0</v>
      </c>
      <c r="G341" s="348">
        <f t="shared" si="12"/>
        <v>0</v>
      </c>
      <c r="H341" s="348"/>
      <c r="I341" s="374"/>
      <c r="J341" s="356"/>
      <c r="K341" s="356"/>
      <c r="L341" s="316"/>
      <c r="M341" s="316"/>
      <c r="N341" s="357"/>
    </row>
    <row r="342" spans="1:14" x14ac:dyDescent="0.25">
      <c r="A342" s="283" t="s">
        <v>916</v>
      </c>
      <c r="B342" s="362" t="s">
        <v>970</v>
      </c>
      <c r="C342" s="291" t="s">
        <v>194</v>
      </c>
      <c r="D342" s="338">
        <v>0</v>
      </c>
      <c r="E342" s="338">
        <v>0</v>
      </c>
      <c r="F342" s="338">
        <f t="shared" si="11"/>
        <v>0</v>
      </c>
      <c r="G342" s="348">
        <f t="shared" si="12"/>
        <v>0</v>
      </c>
      <c r="H342" s="348"/>
      <c r="I342" s="374"/>
      <c r="J342" s="356"/>
      <c r="K342" s="356"/>
      <c r="L342" s="316"/>
      <c r="M342" s="316"/>
      <c r="N342" s="357"/>
    </row>
    <row r="343" spans="1:14" x14ac:dyDescent="0.25">
      <c r="A343" s="283" t="s">
        <v>915</v>
      </c>
      <c r="B343" s="362" t="s">
        <v>971</v>
      </c>
      <c r="C343" s="291" t="s">
        <v>194</v>
      </c>
      <c r="D343" s="338">
        <v>0</v>
      </c>
      <c r="E343" s="338">
        <v>0</v>
      </c>
      <c r="F343" s="338">
        <f t="shared" si="11"/>
        <v>0</v>
      </c>
      <c r="G343" s="348">
        <f t="shared" si="12"/>
        <v>0</v>
      </c>
      <c r="H343" s="348"/>
      <c r="I343" s="374"/>
      <c r="J343" s="356"/>
      <c r="K343" s="356"/>
      <c r="L343" s="316"/>
      <c r="M343" s="316"/>
      <c r="N343" s="357"/>
    </row>
    <row r="344" spans="1:14" x14ac:dyDescent="0.25">
      <c r="A344" s="283" t="s">
        <v>882</v>
      </c>
      <c r="B344" s="286" t="s">
        <v>1018</v>
      </c>
      <c r="C344" s="291" t="s">
        <v>194</v>
      </c>
      <c r="D344" s="338">
        <v>570.87507864473537</v>
      </c>
      <c r="E344" s="338">
        <v>308.71665800000005</v>
      </c>
      <c r="F344" s="338">
        <f t="shared" si="11"/>
        <v>-262.15842064473532</v>
      </c>
      <c r="G344" s="348">
        <f t="shared" si="12"/>
        <v>-0.45922204428174146</v>
      </c>
      <c r="H344" s="348"/>
      <c r="I344" s="374"/>
      <c r="J344" s="356"/>
      <c r="K344" s="356"/>
      <c r="L344" s="316"/>
      <c r="M344" s="316"/>
      <c r="N344" s="357"/>
    </row>
    <row r="345" spans="1:14" x14ac:dyDescent="0.25">
      <c r="A345" s="283" t="s">
        <v>883</v>
      </c>
      <c r="B345" s="286" t="s">
        <v>1063</v>
      </c>
      <c r="C345" s="291" t="s">
        <v>36</v>
      </c>
      <c r="D345" s="338">
        <v>230.054</v>
      </c>
      <c r="E345" s="338">
        <v>190.05000000000004</v>
      </c>
      <c r="F345" s="338">
        <f t="shared" si="11"/>
        <v>-40.003999999999962</v>
      </c>
      <c r="G345" s="348">
        <f t="shared" si="12"/>
        <v>-0.17388960852669358</v>
      </c>
      <c r="H345" s="348"/>
      <c r="I345" s="374"/>
      <c r="J345" s="356"/>
      <c r="K345" s="356"/>
      <c r="L345" s="316"/>
      <c r="M345" s="316"/>
      <c r="N345" s="357"/>
    </row>
    <row r="346" spans="1:14" ht="31.5" x14ac:dyDescent="0.25">
      <c r="A346" s="283" t="s">
        <v>884</v>
      </c>
      <c r="B346" s="141" t="s">
        <v>1064</v>
      </c>
      <c r="C346" s="291" t="s">
        <v>36</v>
      </c>
      <c r="D346" s="338">
        <v>0</v>
      </c>
      <c r="E346" s="338">
        <v>0</v>
      </c>
      <c r="F346" s="338">
        <f t="shared" si="11"/>
        <v>0</v>
      </c>
      <c r="G346" s="348">
        <f t="shared" si="12"/>
        <v>0</v>
      </c>
      <c r="H346" s="348"/>
      <c r="I346" s="374"/>
      <c r="J346" s="356"/>
      <c r="K346" s="356"/>
      <c r="L346" s="316"/>
      <c r="M346" s="316"/>
      <c r="N346" s="357"/>
    </row>
    <row r="347" spans="1:14" x14ac:dyDescent="0.25">
      <c r="A347" s="283" t="s">
        <v>917</v>
      </c>
      <c r="B347" s="362" t="s">
        <v>970</v>
      </c>
      <c r="C347" s="291" t="s">
        <v>36</v>
      </c>
      <c r="D347" s="338">
        <v>0</v>
      </c>
      <c r="E347" s="338">
        <v>0</v>
      </c>
      <c r="F347" s="338">
        <f t="shared" si="11"/>
        <v>0</v>
      </c>
      <c r="G347" s="348">
        <f t="shared" si="12"/>
        <v>0</v>
      </c>
      <c r="H347" s="348"/>
      <c r="I347" s="374"/>
      <c r="J347" s="356"/>
      <c r="K347" s="356"/>
      <c r="L347" s="316"/>
      <c r="M347" s="316"/>
      <c r="N347" s="357"/>
    </row>
    <row r="348" spans="1:14" x14ac:dyDescent="0.25">
      <c r="A348" s="283" t="s">
        <v>918</v>
      </c>
      <c r="B348" s="362" t="s">
        <v>971</v>
      </c>
      <c r="C348" s="291" t="s">
        <v>36</v>
      </c>
      <c r="D348" s="338">
        <v>0</v>
      </c>
      <c r="E348" s="338">
        <v>0</v>
      </c>
      <c r="F348" s="338">
        <f t="shared" si="11"/>
        <v>0</v>
      </c>
      <c r="G348" s="348">
        <f t="shared" si="12"/>
        <v>0</v>
      </c>
      <c r="H348" s="348"/>
      <c r="I348" s="374"/>
      <c r="J348" s="356"/>
      <c r="K348" s="356"/>
      <c r="L348" s="316"/>
      <c r="M348" s="316"/>
      <c r="N348" s="357"/>
    </row>
    <row r="349" spans="1:14" x14ac:dyDescent="0.25">
      <c r="A349" s="283" t="s">
        <v>885</v>
      </c>
      <c r="B349" s="286" t="s">
        <v>973</v>
      </c>
      <c r="C349" s="291" t="s">
        <v>972</v>
      </c>
      <c r="D349" s="338">
        <v>65278.392460000003</v>
      </c>
      <c r="E349" s="338">
        <v>81910.80416</v>
      </c>
      <c r="F349" s="338">
        <f t="shared" si="11"/>
        <v>16632.411699999997</v>
      </c>
      <c r="G349" s="348">
        <f t="shared" si="12"/>
        <v>0.25479199277451076</v>
      </c>
      <c r="H349" s="348"/>
      <c r="I349" s="374"/>
      <c r="J349" s="356"/>
      <c r="K349" s="356"/>
      <c r="L349" s="316"/>
      <c r="M349" s="316"/>
      <c r="N349" s="357"/>
    </row>
    <row r="350" spans="1:14" ht="31.5" x14ac:dyDescent="0.25">
      <c r="A350" s="283" t="s">
        <v>886</v>
      </c>
      <c r="B350" s="286" t="s">
        <v>1126</v>
      </c>
      <c r="C350" s="291" t="s">
        <v>755</v>
      </c>
      <c r="D350" s="338">
        <f>D29-D63-D64-D57</f>
        <v>3042.3929376656106</v>
      </c>
      <c r="E350" s="338">
        <f>E29-E63-E64-E57</f>
        <v>422.76469163999991</v>
      </c>
      <c r="F350" s="338">
        <f t="shared" si="11"/>
        <v>-2619.6282460256107</v>
      </c>
      <c r="G350" s="348">
        <f t="shared" si="12"/>
        <v>-0.86104204805169515</v>
      </c>
      <c r="H350" s="348"/>
      <c r="I350" s="374"/>
      <c r="J350" s="356"/>
      <c r="K350" s="356"/>
      <c r="L350" s="316"/>
      <c r="M350" s="316"/>
      <c r="N350" s="357"/>
    </row>
    <row r="351" spans="1:14" ht="15.75" customHeight="1" outlineLevel="1" x14ac:dyDescent="0.25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8" t="s">
        <v>289</v>
      </c>
      <c r="H351" s="348"/>
      <c r="I351" s="374"/>
      <c r="J351" s="356"/>
      <c r="K351" s="356"/>
      <c r="L351" s="316"/>
      <c r="M351" s="316"/>
      <c r="N351" s="357"/>
    </row>
    <row r="352" spans="1:14" ht="15.75" customHeight="1" outlineLevel="1" x14ac:dyDescent="0.25">
      <c r="A352" s="283" t="s">
        <v>592</v>
      </c>
      <c r="B352" s="286" t="s">
        <v>634</v>
      </c>
      <c r="C352" s="291" t="s">
        <v>194</v>
      </c>
      <c r="D352" s="338">
        <v>2609.2175860966095</v>
      </c>
      <c r="E352" s="338">
        <v>679.43114219999984</v>
      </c>
      <c r="F352" s="338">
        <f t="shared" si="11"/>
        <v>-1929.7864438966096</v>
      </c>
      <c r="G352" s="348">
        <f t="shared" si="12"/>
        <v>-0.73960349423505567</v>
      </c>
      <c r="H352" s="348"/>
      <c r="I352" s="374"/>
      <c r="J352" s="356"/>
      <c r="K352" s="356"/>
      <c r="L352" s="316"/>
      <c r="M352" s="316"/>
      <c r="N352" s="357"/>
    </row>
    <row r="353" spans="1:15" ht="15.75" customHeight="1" outlineLevel="1" x14ac:dyDescent="0.25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8" t="s">
        <v>289</v>
      </c>
      <c r="H353" s="348"/>
      <c r="I353" s="374"/>
      <c r="J353" s="356"/>
      <c r="K353" s="356"/>
      <c r="L353" s="316"/>
      <c r="M353" s="316"/>
      <c r="N353" s="357"/>
    </row>
    <row r="354" spans="1:15" ht="47.25" customHeight="1" outlineLevel="1" x14ac:dyDescent="0.25">
      <c r="A354" s="283" t="s">
        <v>641</v>
      </c>
      <c r="B354" s="286" t="s">
        <v>974</v>
      </c>
      <c r="C354" s="291" t="s">
        <v>755</v>
      </c>
      <c r="D354" s="338">
        <f>D29+D32-D57-D58</f>
        <v>3784.2571906748021</v>
      </c>
      <c r="E354" s="338">
        <f>E29+E32-E57-E58</f>
        <v>549.64169496666659</v>
      </c>
      <c r="F354" s="338">
        <f t="shared" si="11"/>
        <v>-3234.6154957081353</v>
      </c>
      <c r="G354" s="348">
        <f t="shared" si="12"/>
        <v>-0.85475572423536683</v>
      </c>
      <c r="H354" s="348"/>
      <c r="I354" s="374"/>
      <c r="J354" s="356"/>
      <c r="K354" s="356"/>
      <c r="L354" s="316"/>
      <c r="M354" s="316"/>
      <c r="N354" s="357"/>
    </row>
    <row r="355" spans="1:15" ht="31.5" customHeight="1" outlineLevel="1" x14ac:dyDescent="0.25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8" t="s">
        <v>289</v>
      </c>
      <c r="H355" s="348"/>
      <c r="I355" s="374"/>
      <c r="J355" s="356"/>
      <c r="K355" s="356"/>
      <c r="L355" s="316"/>
      <c r="M355" s="316"/>
      <c r="N355" s="357"/>
    </row>
    <row r="356" spans="1:15" ht="15.75" customHeight="1" outlineLevel="1" x14ac:dyDescent="0.25">
      <c r="A356" s="283" t="s">
        <v>594</v>
      </c>
      <c r="B356" s="313" t="s">
        <v>591</v>
      </c>
      <c r="C356" s="367" t="s">
        <v>289</v>
      </c>
      <c r="D356" s="338" t="s">
        <v>595</v>
      </c>
      <c r="E356" s="338" t="s">
        <v>595</v>
      </c>
      <c r="F356" s="338" t="s">
        <v>289</v>
      </c>
      <c r="G356" s="348" t="s">
        <v>289</v>
      </c>
      <c r="H356" s="348"/>
      <c r="I356" s="374"/>
      <c r="J356" s="356"/>
      <c r="K356" s="356"/>
      <c r="L356" s="316"/>
      <c r="M356" s="316"/>
      <c r="N356" s="357"/>
    </row>
    <row r="357" spans="1:15" ht="18" customHeight="1" outlineLevel="1" x14ac:dyDescent="0.25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8" t="s">
        <v>289</v>
      </c>
      <c r="H357" s="348"/>
      <c r="I357" s="374"/>
      <c r="J357" s="356"/>
      <c r="K357" s="356"/>
      <c r="L357" s="316"/>
      <c r="M357" s="316"/>
      <c r="N357" s="357"/>
    </row>
    <row r="358" spans="1:15" ht="47.25" customHeight="1" outlineLevel="1" x14ac:dyDescent="0.25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8" t="s">
        <v>289</v>
      </c>
      <c r="H358" s="348"/>
      <c r="I358" s="374"/>
      <c r="J358" s="356"/>
      <c r="K358" s="356"/>
      <c r="L358" s="316"/>
      <c r="M358" s="316"/>
      <c r="N358" s="357"/>
    </row>
    <row r="359" spans="1:15" ht="47.25" customHeight="1" outlineLevel="1" x14ac:dyDescent="0.25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8" t="s">
        <v>289</v>
      </c>
      <c r="H359" s="348"/>
      <c r="I359" s="374"/>
      <c r="J359" s="356"/>
      <c r="K359" s="356"/>
      <c r="L359" s="316"/>
      <c r="M359" s="316"/>
      <c r="N359" s="357"/>
    </row>
    <row r="360" spans="1:15" ht="31.5" customHeight="1" outlineLevel="1" x14ac:dyDescent="0.25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8" t="s">
        <v>289</v>
      </c>
      <c r="H360" s="348"/>
      <c r="I360" s="374"/>
      <c r="J360" s="356"/>
      <c r="K360" s="356"/>
      <c r="L360" s="316"/>
      <c r="M360" s="316"/>
      <c r="N360" s="357"/>
    </row>
    <row r="361" spans="1:15" ht="15.75" customHeight="1" outlineLevel="1" x14ac:dyDescent="0.25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8" t="s">
        <v>289</v>
      </c>
      <c r="H361" s="348"/>
      <c r="I361" s="374"/>
      <c r="J361" s="356"/>
      <c r="K361" s="356"/>
      <c r="L361" s="316"/>
      <c r="M361" s="316"/>
      <c r="N361" s="357"/>
    </row>
    <row r="362" spans="1:15" ht="31.5" customHeight="1" outlineLevel="1" x14ac:dyDescent="0.25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8" t="s">
        <v>289</v>
      </c>
      <c r="H362" s="348"/>
      <c r="I362" s="374"/>
      <c r="J362" s="356"/>
      <c r="K362" s="356"/>
      <c r="L362" s="316"/>
      <c r="M362" s="316"/>
      <c r="N362" s="357"/>
    </row>
    <row r="363" spans="1:15" ht="15.75" customHeight="1" outlineLevel="1" x14ac:dyDescent="0.25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8" t="s">
        <v>289</v>
      </c>
      <c r="H363" s="348"/>
      <c r="I363" s="374"/>
      <c r="J363" s="356"/>
      <c r="K363" s="356"/>
      <c r="L363" s="316"/>
      <c r="M363" s="316"/>
      <c r="N363" s="357"/>
    </row>
    <row r="364" spans="1:15" ht="31.5" customHeight="1" outlineLevel="1" x14ac:dyDescent="0.25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8" t="s">
        <v>289</v>
      </c>
      <c r="H364" s="348"/>
      <c r="I364" s="374"/>
      <c r="J364" s="356"/>
      <c r="K364" s="356"/>
      <c r="L364" s="316"/>
      <c r="M364" s="316"/>
      <c r="N364" s="357"/>
    </row>
    <row r="365" spans="1:15" ht="15.75" customHeight="1" outlineLevel="1" x14ac:dyDescent="0.25">
      <c r="A365" s="283" t="s">
        <v>734</v>
      </c>
      <c r="B365" s="141" t="s">
        <v>636</v>
      </c>
      <c r="C365" s="291" t="s">
        <v>755</v>
      </c>
      <c r="D365" s="342" t="s">
        <v>289</v>
      </c>
      <c r="E365" s="342" t="s">
        <v>289</v>
      </c>
      <c r="F365" s="342" t="s">
        <v>289</v>
      </c>
      <c r="G365" s="349" t="s">
        <v>289</v>
      </c>
      <c r="H365" s="349"/>
      <c r="I365" s="374"/>
      <c r="J365" s="356"/>
      <c r="K365" s="356"/>
      <c r="L365" s="316"/>
      <c r="M365" s="316"/>
      <c r="N365" s="357"/>
    </row>
    <row r="366" spans="1:15" ht="15.75" customHeight="1" outlineLevel="1" x14ac:dyDescent="0.25">
      <c r="A366" s="283" t="s">
        <v>735</v>
      </c>
      <c r="B366" s="141" t="s">
        <v>637</v>
      </c>
      <c r="C366" s="291" t="s">
        <v>755</v>
      </c>
      <c r="D366" s="342" t="s">
        <v>289</v>
      </c>
      <c r="E366" s="342" t="s">
        <v>289</v>
      </c>
      <c r="F366" s="342" t="s">
        <v>289</v>
      </c>
      <c r="G366" s="349" t="s">
        <v>289</v>
      </c>
      <c r="H366" s="349"/>
      <c r="I366" s="374"/>
      <c r="J366" s="356"/>
      <c r="K366" s="356"/>
      <c r="L366" s="316"/>
      <c r="M366" s="316"/>
      <c r="N366" s="357"/>
    </row>
    <row r="367" spans="1:15" ht="16.5" thickBot="1" x14ac:dyDescent="0.3">
      <c r="A367" s="288" t="s">
        <v>736</v>
      </c>
      <c r="B367" s="368" t="s">
        <v>889</v>
      </c>
      <c r="C367" s="292" t="s">
        <v>38</v>
      </c>
      <c r="D367" s="376">
        <v>2352</v>
      </c>
      <c r="E367" s="373">
        <v>2369.4746666666665</v>
      </c>
      <c r="F367" s="369">
        <f t="shared" si="11"/>
        <v>17.474666666666508</v>
      </c>
      <c r="G367" s="370">
        <f t="shared" si="12"/>
        <v>7.429705215419434E-3</v>
      </c>
      <c r="H367" s="370"/>
      <c r="I367" s="374"/>
      <c r="J367" s="356"/>
      <c r="K367" s="356"/>
      <c r="L367" s="316"/>
      <c r="M367" s="316"/>
      <c r="N367" s="357"/>
      <c r="O367" s="371"/>
    </row>
    <row r="368" spans="1:15" ht="15.75" customHeight="1" x14ac:dyDescent="0.25">
      <c r="A368" s="417" t="s">
        <v>1111</v>
      </c>
      <c r="B368" s="418"/>
      <c r="C368" s="418"/>
      <c r="D368" s="418"/>
      <c r="E368" s="418"/>
      <c r="F368" s="418"/>
      <c r="G368" s="418"/>
      <c r="H368" s="380"/>
      <c r="I368" s="374"/>
      <c r="J368" s="356"/>
      <c r="K368" s="356"/>
      <c r="L368" s="316"/>
      <c r="M368" s="316"/>
      <c r="N368" s="357"/>
    </row>
    <row r="369" spans="1:14" ht="10.5" customHeight="1" thickBot="1" x14ac:dyDescent="0.3">
      <c r="A369" s="417"/>
      <c r="B369" s="418"/>
      <c r="C369" s="418"/>
      <c r="D369" s="418"/>
      <c r="E369" s="418"/>
      <c r="F369" s="418"/>
      <c r="G369" s="418"/>
      <c r="H369" s="380"/>
      <c r="I369" s="374"/>
      <c r="J369" s="356"/>
      <c r="K369" s="356"/>
      <c r="L369" s="316"/>
      <c r="M369" s="316"/>
      <c r="N369" s="357"/>
    </row>
    <row r="370" spans="1:14" ht="33" customHeight="1" x14ac:dyDescent="0.25">
      <c r="A370" s="413" t="s">
        <v>0</v>
      </c>
      <c r="B370" s="415" t="s">
        <v>1</v>
      </c>
      <c r="C370" s="410" t="s">
        <v>610</v>
      </c>
      <c r="D370" s="397">
        <v>2022</v>
      </c>
      <c r="E370" s="398"/>
      <c r="F370" s="421" t="s">
        <v>1113</v>
      </c>
      <c r="G370" s="398"/>
      <c r="H370" s="343"/>
      <c r="I370" s="374"/>
      <c r="J370" s="356"/>
      <c r="K370" s="356"/>
      <c r="L370" s="316"/>
      <c r="M370" s="316"/>
      <c r="N370" s="357"/>
    </row>
    <row r="371" spans="1:14" ht="20.25" customHeight="1" x14ac:dyDescent="0.25">
      <c r="A371" s="414"/>
      <c r="B371" s="416"/>
      <c r="C371" s="411"/>
      <c r="D371" s="331" t="s">
        <v>1114</v>
      </c>
      <c r="E371" s="332" t="s">
        <v>1132</v>
      </c>
      <c r="F371" s="332" t="s">
        <v>1115</v>
      </c>
      <c r="G371" s="331" t="s">
        <v>1116</v>
      </c>
      <c r="H371" s="331"/>
      <c r="I371" s="374"/>
      <c r="J371" s="356"/>
      <c r="K371" s="356"/>
      <c r="L371" s="316"/>
      <c r="M371" s="316"/>
      <c r="N371" s="357"/>
    </row>
    <row r="372" spans="1:14" ht="16.5" thickBot="1" x14ac:dyDescent="0.3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22"/>
      <c r="I372" s="374"/>
      <c r="J372" s="356"/>
      <c r="K372" s="356"/>
      <c r="L372" s="316"/>
      <c r="M372" s="316"/>
      <c r="N372" s="357"/>
    </row>
    <row r="373" spans="1:14" ht="30.75" customHeight="1" x14ac:dyDescent="0.25">
      <c r="A373" s="393" t="s">
        <v>1091</v>
      </c>
      <c r="B373" s="394"/>
      <c r="C373" s="312" t="s">
        <v>755</v>
      </c>
      <c r="D373" s="325">
        <v>3411.5758482373203</v>
      </c>
      <c r="E373" s="325">
        <f>E374+E431</f>
        <v>303.64004534999998</v>
      </c>
      <c r="F373" s="325">
        <f>E373-D373</f>
        <v>-3107.9358028873203</v>
      </c>
      <c r="G373" s="333">
        <f>IFERROR(F373/D373,0)</f>
        <v>-0.91099712893474627</v>
      </c>
      <c r="H373" s="333"/>
      <c r="I373" s="374"/>
      <c r="J373" s="356"/>
      <c r="K373" s="356"/>
      <c r="L373" s="316"/>
      <c r="M373" s="316"/>
      <c r="N373" s="357"/>
    </row>
    <row r="374" spans="1:14" x14ac:dyDescent="0.25">
      <c r="A374" s="283" t="s">
        <v>16</v>
      </c>
      <c r="B374" s="153" t="s">
        <v>1065</v>
      </c>
      <c r="C374" s="291" t="s">
        <v>755</v>
      </c>
      <c r="D374" s="326">
        <v>3411.5758482373203</v>
      </c>
      <c r="E374" s="326">
        <f>E375+E399+E427+E428</f>
        <v>110.58137458999997</v>
      </c>
      <c r="F374" s="326">
        <f>E374-D374</f>
        <v>-3300.9944736473203</v>
      </c>
      <c r="G374" s="334">
        <f>IFERROR(F374/D374,0)</f>
        <v>-0.96758642354466928</v>
      </c>
      <c r="H374" s="334"/>
      <c r="I374" s="374"/>
      <c r="J374" s="356"/>
      <c r="K374" s="356"/>
      <c r="L374" s="316"/>
      <c r="M374" s="316"/>
      <c r="N374" s="357"/>
    </row>
    <row r="375" spans="1:14" x14ac:dyDescent="0.25">
      <c r="A375" s="283" t="s">
        <v>17</v>
      </c>
      <c r="B375" s="286" t="s">
        <v>201</v>
      </c>
      <c r="C375" s="291" t="s">
        <v>755</v>
      </c>
      <c r="D375" s="326">
        <v>0</v>
      </c>
      <c r="E375" s="326">
        <f>E376+E398</f>
        <v>2.2066445199999998</v>
      </c>
      <c r="F375" s="326">
        <f>E375-D375</f>
        <v>2.2066445199999998</v>
      </c>
      <c r="G375" s="334">
        <f>IFERROR(F375/D375,0)</f>
        <v>0</v>
      </c>
      <c r="H375" s="334"/>
      <c r="I375" s="374"/>
      <c r="J375" s="356"/>
      <c r="K375" s="356"/>
      <c r="L375" s="316"/>
      <c r="M375" s="316"/>
      <c r="N375" s="357"/>
    </row>
    <row r="376" spans="1:14" ht="31.5" x14ac:dyDescent="0.25">
      <c r="A376" s="283" t="s">
        <v>202</v>
      </c>
      <c r="B376" s="141" t="s">
        <v>976</v>
      </c>
      <c r="C376" s="291" t="s">
        <v>755</v>
      </c>
      <c r="D376" s="326">
        <v>0</v>
      </c>
      <c r="E376" s="326">
        <f>E382+E384+E389</f>
        <v>2.2066445199999998</v>
      </c>
      <c r="F376" s="326">
        <f>E376-D376</f>
        <v>2.2066445199999998</v>
      </c>
      <c r="G376" s="334">
        <f>IFERROR(F376/D376,0)</f>
        <v>0</v>
      </c>
      <c r="H376" s="334"/>
      <c r="I376" s="374"/>
      <c r="J376" s="356"/>
      <c r="K376" s="356"/>
      <c r="L376" s="316"/>
      <c r="M376" s="316"/>
      <c r="N376" s="357"/>
    </row>
    <row r="377" spans="1:14" ht="18.75" hidden="1" customHeight="1" outlineLevel="1" x14ac:dyDescent="0.25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34"/>
      <c r="I377" s="374"/>
      <c r="J377" s="356"/>
      <c r="K377" s="356"/>
      <c r="L377" s="316"/>
      <c r="M377" s="316"/>
      <c r="N377" s="357"/>
    </row>
    <row r="378" spans="1:14" ht="31.5" hidden="1" customHeight="1" outlineLevel="1" x14ac:dyDescent="0.25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34"/>
      <c r="I378" s="374"/>
      <c r="J378" s="356"/>
      <c r="K378" s="356"/>
      <c r="L378" s="316"/>
      <c r="M378" s="316"/>
      <c r="N378" s="357"/>
    </row>
    <row r="379" spans="1:14" ht="31.5" hidden="1" customHeight="1" outlineLevel="1" x14ac:dyDescent="0.25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34"/>
      <c r="I379" s="374"/>
      <c r="J379" s="356"/>
      <c r="K379" s="356"/>
      <c r="L379" s="316"/>
      <c r="M379" s="316"/>
      <c r="N379" s="357"/>
    </row>
    <row r="380" spans="1:14" ht="31.5" hidden="1" customHeight="1" outlineLevel="1" x14ac:dyDescent="0.25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34"/>
      <c r="I380" s="374"/>
      <c r="J380" s="356"/>
      <c r="K380" s="356"/>
      <c r="L380" s="316"/>
      <c r="M380" s="316"/>
      <c r="N380" s="357"/>
    </row>
    <row r="381" spans="1:14" ht="18.75" hidden="1" customHeight="1" outlineLevel="1" x14ac:dyDescent="0.25">
      <c r="A381" s="283" t="s">
        <v>597</v>
      </c>
      <c r="B381" s="287" t="s">
        <v>1084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34"/>
      <c r="I381" s="374"/>
      <c r="J381" s="356"/>
      <c r="K381" s="356"/>
      <c r="L381" s="316"/>
      <c r="M381" s="316"/>
      <c r="N381" s="357"/>
    </row>
    <row r="382" spans="1:14" collapsed="1" x14ac:dyDescent="0.25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>E382-D382</f>
        <v>0</v>
      </c>
      <c r="G382" s="334">
        <f>IFERROR(F382/D382,0)</f>
        <v>0</v>
      </c>
      <c r="H382" s="334"/>
      <c r="I382" s="374"/>
      <c r="J382" s="356"/>
      <c r="K382" s="356"/>
      <c r="L382" s="316"/>
      <c r="M382" s="316"/>
      <c r="N382" s="357"/>
    </row>
    <row r="383" spans="1:14" ht="18.75" hidden="1" customHeight="1" outlineLevel="1" x14ac:dyDescent="0.25">
      <c r="A383" s="283" t="s">
        <v>599</v>
      </c>
      <c r="B383" s="287" t="s">
        <v>1076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34"/>
      <c r="I383" s="374"/>
      <c r="J383" s="356"/>
      <c r="K383" s="356"/>
      <c r="L383" s="316"/>
      <c r="M383" s="316"/>
      <c r="N383" s="357"/>
    </row>
    <row r="384" spans="1:14" collapsed="1" x14ac:dyDescent="0.25">
      <c r="A384" s="283" t="s">
        <v>600</v>
      </c>
      <c r="B384" s="287" t="s">
        <v>207</v>
      </c>
      <c r="C384" s="291" t="s">
        <v>755</v>
      </c>
      <c r="D384" s="326">
        <v>0</v>
      </c>
      <c r="E384" s="326">
        <f>E385+E387</f>
        <v>2.2066445199999998</v>
      </c>
      <c r="F384" s="326">
        <f t="shared" ref="F384:F389" si="13">E384-D384</f>
        <v>2.2066445199999998</v>
      </c>
      <c r="G384" s="334">
        <f t="shared" ref="G384:G389" si="14">IFERROR(F384/D384,0)</f>
        <v>0</v>
      </c>
      <c r="H384" s="334"/>
      <c r="I384" s="374"/>
      <c r="J384" s="356"/>
      <c r="K384" s="356"/>
      <c r="L384" s="316"/>
      <c r="M384" s="316"/>
      <c r="N384" s="357"/>
    </row>
    <row r="385" spans="1:14" ht="31.5" x14ac:dyDescent="0.25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3"/>
        <v>0</v>
      </c>
      <c r="G385" s="334">
        <f t="shared" si="14"/>
        <v>0</v>
      </c>
      <c r="H385" s="334"/>
      <c r="I385" s="374"/>
      <c r="J385" s="356"/>
      <c r="K385" s="356"/>
      <c r="L385" s="316"/>
      <c r="M385" s="316"/>
      <c r="N385" s="357"/>
    </row>
    <row r="386" spans="1:14" x14ac:dyDescent="0.25">
      <c r="A386" s="283" t="s">
        <v>979</v>
      </c>
      <c r="B386" s="293" t="s">
        <v>1025</v>
      </c>
      <c r="C386" s="291" t="s">
        <v>755</v>
      </c>
      <c r="D386" s="326">
        <v>0</v>
      </c>
      <c r="E386" s="326">
        <v>0</v>
      </c>
      <c r="F386" s="326">
        <f t="shared" si="13"/>
        <v>0</v>
      </c>
      <c r="G386" s="334">
        <f t="shared" si="14"/>
        <v>0</v>
      </c>
      <c r="H386" s="334"/>
      <c r="I386" s="374"/>
      <c r="J386" s="356"/>
      <c r="K386" s="356"/>
      <c r="L386" s="316"/>
      <c r="M386" s="316"/>
      <c r="N386" s="357"/>
    </row>
    <row r="387" spans="1:14" x14ac:dyDescent="0.25">
      <c r="A387" s="283" t="s">
        <v>980</v>
      </c>
      <c r="B387" s="293" t="s">
        <v>737</v>
      </c>
      <c r="C387" s="291" t="s">
        <v>755</v>
      </c>
      <c r="D387" s="326">
        <v>0</v>
      </c>
      <c r="E387" s="326">
        <f>E388</f>
        <v>2.2066445199999998</v>
      </c>
      <c r="F387" s="326">
        <f t="shared" si="13"/>
        <v>2.2066445199999998</v>
      </c>
      <c r="G387" s="334">
        <f t="shared" si="14"/>
        <v>0</v>
      </c>
      <c r="H387" s="334"/>
      <c r="I387" s="374"/>
      <c r="J387" s="356"/>
      <c r="K387" s="356"/>
      <c r="L387" s="316"/>
      <c r="M387" s="316"/>
      <c r="N387" s="357"/>
    </row>
    <row r="388" spans="1:14" x14ac:dyDescent="0.25">
      <c r="A388" s="283" t="s">
        <v>981</v>
      </c>
      <c r="B388" s="293" t="s">
        <v>1025</v>
      </c>
      <c r="C388" s="291" t="s">
        <v>755</v>
      </c>
      <c r="D388" s="326">
        <v>0</v>
      </c>
      <c r="E388" s="326">
        <v>2.2066445199999998</v>
      </c>
      <c r="F388" s="326">
        <f t="shared" si="13"/>
        <v>2.2066445199999998</v>
      </c>
      <c r="G388" s="334">
        <f t="shared" si="14"/>
        <v>0</v>
      </c>
      <c r="H388" s="334"/>
      <c r="I388" s="374"/>
      <c r="J388" s="356"/>
      <c r="K388" s="356"/>
      <c r="L388" s="316"/>
      <c r="M388" s="316"/>
      <c r="N388" s="357"/>
    </row>
    <row r="389" spans="1:14" x14ac:dyDescent="0.25">
      <c r="A389" s="283" t="s">
        <v>601</v>
      </c>
      <c r="B389" s="287" t="s">
        <v>893</v>
      </c>
      <c r="C389" s="291" t="s">
        <v>755</v>
      </c>
      <c r="D389" s="326">
        <v>0</v>
      </c>
      <c r="E389" s="326">
        <v>0</v>
      </c>
      <c r="F389" s="326">
        <f t="shared" si="13"/>
        <v>0</v>
      </c>
      <c r="G389" s="334">
        <f t="shared" si="14"/>
        <v>0</v>
      </c>
      <c r="H389" s="334"/>
      <c r="I389" s="374"/>
      <c r="J389" s="356"/>
      <c r="K389" s="356"/>
      <c r="L389" s="316"/>
      <c r="M389" s="316"/>
      <c r="N389" s="357"/>
    </row>
    <row r="390" spans="1:14" ht="18.75" hidden="1" customHeight="1" outlineLevel="1" x14ac:dyDescent="0.25">
      <c r="A390" s="283" t="s">
        <v>622</v>
      </c>
      <c r="B390" s="287" t="s">
        <v>1081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34"/>
      <c r="I390" s="374"/>
      <c r="J390" s="356"/>
      <c r="K390" s="356"/>
      <c r="L390" s="316"/>
      <c r="M390" s="316"/>
      <c r="N390" s="357"/>
    </row>
    <row r="391" spans="1:14" ht="31.5" hidden="1" customHeight="1" outlineLevel="1" x14ac:dyDescent="0.25">
      <c r="A391" s="283" t="s">
        <v>920</v>
      </c>
      <c r="B391" s="287" t="s">
        <v>1066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34"/>
      <c r="I391" s="374"/>
      <c r="J391" s="356"/>
      <c r="K391" s="356"/>
      <c r="L391" s="316"/>
      <c r="M391" s="316"/>
      <c r="N391" s="357"/>
    </row>
    <row r="392" spans="1:14" ht="18" hidden="1" customHeight="1" outlineLevel="1" x14ac:dyDescent="0.25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34"/>
      <c r="I392" s="374"/>
      <c r="J392" s="356"/>
      <c r="K392" s="356"/>
      <c r="L392" s="316"/>
      <c r="M392" s="316"/>
      <c r="N392" s="357"/>
    </row>
    <row r="393" spans="1:14" ht="18" hidden="1" customHeight="1" outlineLevel="1" x14ac:dyDescent="0.25">
      <c r="A393" s="283" t="s">
        <v>983</v>
      </c>
      <c r="B393" s="372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34"/>
      <c r="I393" s="374"/>
      <c r="J393" s="356"/>
      <c r="K393" s="356"/>
      <c r="L393" s="316"/>
      <c r="M393" s="316"/>
      <c r="N393" s="357"/>
    </row>
    <row r="394" spans="1:14" ht="31.5" hidden="1" customHeight="1" outlineLevel="1" x14ac:dyDescent="0.25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34"/>
      <c r="I394" s="374"/>
      <c r="J394" s="356"/>
      <c r="K394" s="356"/>
      <c r="L394" s="316"/>
      <c r="M394" s="316"/>
      <c r="N394" s="357"/>
    </row>
    <row r="395" spans="1:14" ht="31.5" hidden="1" customHeight="1" outlineLevel="1" x14ac:dyDescent="0.25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34"/>
      <c r="I395" s="374"/>
      <c r="J395" s="356"/>
      <c r="K395" s="356"/>
      <c r="L395" s="316"/>
      <c r="M395" s="316"/>
      <c r="N395" s="357"/>
    </row>
    <row r="396" spans="1:14" ht="31.5" hidden="1" customHeight="1" outlineLevel="1" x14ac:dyDescent="0.25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34"/>
      <c r="I396" s="374"/>
      <c r="J396" s="356"/>
      <c r="K396" s="356"/>
      <c r="L396" s="316"/>
      <c r="M396" s="316"/>
      <c r="N396" s="357"/>
    </row>
    <row r="397" spans="1:14" ht="31.5" hidden="1" customHeight="1" outlineLevel="1" x14ac:dyDescent="0.25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34"/>
      <c r="I397" s="374"/>
      <c r="J397" s="356"/>
      <c r="K397" s="356"/>
      <c r="L397" s="316"/>
      <c r="M397" s="316"/>
      <c r="N397" s="357"/>
    </row>
    <row r="398" spans="1:14" collapsed="1" x14ac:dyDescent="0.25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>E398-D398</f>
        <v>0</v>
      </c>
      <c r="G398" s="334">
        <f>IFERROR(F398/D398,0)</f>
        <v>0</v>
      </c>
      <c r="H398" s="334"/>
      <c r="I398" s="374"/>
      <c r="J398" s="356"/>
      <c r="K398" s="356"/>
      <c r="L398" s="316"/>
      <c r="M398" s="316"/>
      <c r="N398" s="357"/>
    </row>
    <row r="399" spans="1:14" x14ac:dyDescent="0.25">
      <c r="A399" s="283" t="s">
        <v>18</v>
      </c>
      <c r="B399" s="286" t="s">
        <v>1067</v>
      </c>
      <c r="C399" s="291" t="s">
        <v>755</v>
      </c>
      <c r="D399" s="326">
        <v>184.69292549514432</v>
      </c>
      <c r="E399" s="326">
        <f>E400+E413+E414</f>
        <v>74.763799716666611</v>
      </c>
      <c r="F399" s="326">
        <f>E399-D399</f>
        <v>-109.92912577847771</v>
      </c>
      <c r="G399" s="334">
        <f>IFERROR(F399/D399,0)</f>
        <v>-0.5951994397390592</v>
      </c>
      <c r="H399" s="334"/>
      <c r="I399" s="374"/>
      <c r="J399" s="356"/>
      <c r="K399" s="356"/>
      <c r="L399" s="316"/>
      <c r="M399" s="316"/>
      <c r="N399" s="357"/>
    </row>
    <row r="400" spans="1:14" x14ac:dyDescent="0.25">
      <c r="A400" s="283" t="s">
        <v>216</v>
      </c>
      <c r="B400" s="141" t="s">
        <v>1068</v>
      </c>
      <c r="C400" s="291" t="s">
        <v>755</v>
      </c>
      <c r="D400" s="326">
        <v>184.69292549514432</v>
      </c>
      <c r="E400" s="326">
        <v>74.763799716666611</v>
      </c>
      <c r="F400" s="326">
        <f>E400-D400</f>
        <v>-109.92912577847771</v>
      </c>
      <c r="G400" s="334">
        <f>IFERROR(F400/D400,0)</f>
        <v>-0.5951994397390592</v>
      </c>
      <c r="H400" s="334"/>
      <c r="I400" s="374"/>
      <c r="J400" s="356"/>
      <c r="K400" s="356"/>
      <c r="L400" s="316"/>
      <c r="M400" s="316"/>
      <c r="N400" s="357"/>
    </row>
    <row r="401" spans="1:14" ht="18.75" hidden="1" customHeight="1" outlineLevel="1" x14ac:dyDescent="0.25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34"/>
      <c r="I401" s="374"/>
      <c r="J401" s="356"/>
      <c r="K401" s="356"/>
      <c r="L401" s="316"/>
      <c r="M401" s="316"/>
      <c r="N401" s="357"/>
    </row>
    <row r="402" spans="1:14" ht="31.5" hidden="1" customHeight="1" outlineLevel="1" x14ac:dyDescent="0.25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34"/>
      <c r="I402" s="374"/>
      <c r="J402" s="356"/>
      <c r="K402" s="356"/>
      <c r="L402" s="316"/>
      <c r="M402" s="316"/>
      <c r="N402" s="357"/>
    </row>
    <row r="403" spans="1:14" ht="31.5" hidden="1" customHeight="1" outlineLevel="1" x14ac:dyDescent="0.25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34"/>
      <c r="I403" s="374"/>
      <c r="J403" s="356"/>
      <c r="K403" s="356"/>
      <c r="L403" s="316"/>
      <c r="M403" s="316"/>
      <c r="N403" s="357"/>
    </row>
    <row r="404" spans="1:14" ht="31.5" hidden="1" customHeight="1" outlineLevel="1" x14ac:dyDescent="0.25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34"/>
      <c r="I404" s="374"/>
      <c r="J404" s="356"/>
      <c r="K404" s="356"/>
      <c r="L404" s="316"/>
      <c r="M404" s="316"/>
      <c r="N404" s="357"/>
    </row>
    <row r="405" spans="1:14" ht="18.75" hidden="1" customHeight="1" outlineLevel="1" x14ac:dyDescent="0.25">
      <c r="A405" s="283" t="s">
        <v>603</v>
      </c>
      <c r="B405" s="287" t="s">
        <v>1080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34"/>
      <c r="I405" s="374"/>
      <c r="J405" s="356"/>
      <c r="K405" s="356"/>
      <c r="L405" s="316"/>
      <c r="M405" s="316"/>
      <c r="N405" s="357"/>
    </row>
    <row r="406" spans="1:14" collapsed="1" x14ac:dyDescent="0.25">
      <c r="A406" s="283" t="s">
        <v>604</v>
      </c>
      <c r="B406" s="287" t="s">
        <v>752</v>
      </c>
      <c r="C406" s="291" t="s">
        <v>755</v>
      </c>
      <c r="D406" s="326">
        <v>184.69292549514432</v>
      </c>
      <c r="E406" s="326">
        <f>E400</f>
        <v>74.763799716666611</v>
      </c>
      <c r="F406" s="326">
        <f>E406-D406</f>
        <v>-109.92912577847771</v>
      </c>
      <c r="G406" s="334">
        <f>IFERROR(F406/D406,0)</f>
        <v>-0.5951994397390592</v>
      </c>
      <c r="H406" s="334"/>
      <c r="I406" s="374"/>
      <c r="J406" s="356"/>
      <c r="K406" s="356"/>
      <c r="L406" s="316"/>
      <c r="M406" s="316"/>
      <c r="N406" s="357"/>
    </row>
    <row r="407" spans="1:14" ht="18.75" hidden="1" customHeight="1" outlineLevel="1" x14ac:dyDescent="0.25">
      <c r="A407" s="283" t="s">
        <v>605</v>
      </c>
      <c r="B407" s="287" t="s">
        <v>1074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34"/>
      <c r="I407" s="374"/>
      <c r="J407" s="356"/>
      <c r="K407" s="356"/>
      <c r="L407" s="316"/>
      <c r="M407" s="316"/>
      <c r="N407" s="357"/>
    </row>
    <row r="408" spans="1:14" collapsed="1" x14ac:dyDescent="0.25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>E408-D408</f>
        <v>0</v>
      </c>
      <c r="G408" s="334">
        <f>IFERROR(F408/D408,0)</f>
        <v>0</v>
      </c>
      <c r="H408" s="334"/>
      <c r="I408" s="374"/>
      <c r="J408" s="356"/>
      <c r="K408" s="356"/>
      <c r="L408" s="316"/>
      <c r="M408" s="316"/>
      <c r="N408" s="357"/>
    </row>
    <row r="409" spans="1:14" ht="18.75" hidden="1" customHeight="1" outlineLevel="1" x14ac:dyDescent="0.25">
      <c r="A409" s="283" t="s">
        <v>607</v>
      </c>
      <c r="B409" s="287" t="s">
        <v>1081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34"/>
      <c r="I409" s="374"/>
      <c r="J409" s="356"/>
      <c r="K409" s="356"/>
      <c r="L409" s="316"/>
      <c r="M409" s="316"/>
      <c r="N409" s="357"/>
    </row>
    <row r="410" spans="1:14" ht="31.5" hidden="1" customHeight="1" outlineLevel="1" x14ac:dyDescent="0.25">
      <c r="A410" s="283" t="s">
        <v>623</v>
      </c>
      <c r="B410" s="287" t="s">
        <v>1056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34"/>
      <c r="I410" s="374"/>
      <c r="J410" s="356"/>
      <c r="K410" s="356"/>
      <c r="L410" s="316"/>
      <c r="M410" s="316"/>
      <c r="N410" s="357"/>
    </row>
    <row r="411" spans="1:14" ht="18.75" hidden="1" customHeight="1" outlineLevel="1" x14ac:dyDescent="0.25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34"/>
      <c r="I411" s="374"/>
      <c r="J411" s="356"/>
      <c r="K411" s="356"/>
      <c r="L411" s="316"/>
      <c r="M411" s="316"/>
      <c r="N411" s="357"/>
    </row>
    <row r="412" spans="1:14" ht="18.75" hidden="1" customHeight="1" outlineLevel="1" x14ac:dyDescent="0.25">
      <c r="A412" s="283" t="s">
        <v>989</v>
      </c>
      <c r="B412" s="372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34"/>
      <c r="I412" s="374"/>
      <c r="J412" s="356"/>
      <c r="K412" s="356"/>
      <c r="L412" s="316"/>
      <c r="M412" s="316"/>
      <c r="N412" s="357"/>
    </row>
    <row r="413" spans="1:14" collapsed="1" x14ac:dyDescent="0.25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>E413-D413</f>
        <v>0</v>
      </c>
      <c r="G413" s="334">
        <f>IFERROR(F413/D413,0)</f>
        <v>0</v>
      </c>
      <c r="H413" s="334"/>
      <c r="I413" s="374"/>
      <c r="J413" s="356"/>
      <c r="K413" s="356"/>
      <c r="L413" s="316"/>
      <c r="M413" s="316"/>
      <c r="N413" s="357"/>
    </row>
    <row r="414" spans="1:14" x14ac:dyDescent="0.25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>E414-D414</f>
        <v>0</v>
      </c>
      <c r="G414" s="334">
        <f>IFERROR(F414/D414,0)</f>
        <v>0</v>
      </c>
      <c r="H414" s="334"/>
      <c r="I414" s="374"/>
      <c r="J414" s="356"/>
      <c r="K414" s="356"/>
      <c r="L414" s="316"/>
      <c r="M414" s="316"/>
      <c r="N414" s="357"/>
    </row>
    <row r="415" spans="1:14" ht="18.75" hidden="1" customHeight="1" outlineLevel="1" x14ac:dyDescent="0.25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34"/>
      <c r="I415" s="374"/>
      <c r="J415" s="356"/>
      <c r="K415" s="356"/>
      <c r="L415" s="316"/>
      <c r="M415" s="316"/>
      <c r="N415" s="357"/>
    </row>
    <row r="416" spans="1:14" ht="31.5" hidden="1" customHeight="1" outlineLevel="1" x14ac:dyDescent="0.25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34"/>
      <c r="I416" s="374"/>
      <c r="J416" s="356"/>
      <c r="K416" s="356"/>
      <c r="L416" s="316"/>
      <c r="M416" s="316"/>
      <c r="N416" s="357"/>
    </row>
    <row r="417" spans="1:14" ht="31.5" hidden="1" customHeight="1" outlineLevel="1" x14ac:dyDescent="0.25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34"/>
      <c r="I417" s="374"/>
      <c r="J417" s="356"/>
      <c r="K417" s="356"/>
      <c r="L417" s="316"/>
      <c r="M417" s="316"/>
      <c r="N417" s="357"/>
    </row>
    <row r="418" spans="1:14" ht="31.5" hidden="1" customHeight="1" outlineLevel="1" x14ac:dyDescent="0.25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34"/>
      <c r="I418" s="374"/>
      <c r="J418" s="356"/>
      <c r="K418" s="356"/>
      <c r="L418" s="316"/>
      <c r="M418" s="316"/>
      <c r="N418" s="357"/>
    </row>
    <row r="419" spans="1:14" ht="18.75" hidden="1" customHeight="1" outlineLevel="1" x14ac:dyDescent="0.25">
      <c r="A419" s="283" t="s">
        <v>628</v>
      </c>
      <c r="B419" s="287" t="s">
        <v>1080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34"/>
      <c r="I419" s="374"/>
      <c r="J419" s="356"/>
      <c r="K419" s="356"/>
      <c r="L419" s="316"/>
      <c r="M419" s="316"/>
      <c r="N419" s="357"/>
    </row>
    <row r="420" spans="1:14" collapsed="1" x14ac:dyDescent="0.25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>E420-D420</f>
        <v>0</v>
      </c>
      <c r="G420" s="334">
        <f>IFERROR(F420/D420,0)</f>
        <v>0</v>
      </c>
      <c r="H420" s="334"/>
      <c r="I420" s="374"/>
      <c r="J420" s="356"/>
      <c r="K420" s="356"/>
      <c r="L420" s="316"/>
      <c r="M420" s="316"/>
      <c r="N420" s="357"/>
    </row>
    <row r="421" spans="1:14" ht="18.75" hidden="1" customHeight="1" outlineLevel="1" x14ac:dyDescent="0.25">
      <c r="A421" s="283" t="s">
        <v>630</v>
      </c>
      <c r="B421" s="287" t="s">
        <v>1074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34"/>
      <c r="I421" s="374"/>
      <c r="J421" s="356"/>
      <c r="K421" s="356"/>
      <c r="L421" s="316"/>
      <c r="M421" s="316"/>
      <c r="N421" s="357"/>
    </row>
    <row r="422" spans="1:14" collapsed="1" x14ac:dyDescent="0.25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>E422-D422</f>
        <v>0</v>
      </c>
      <c r="G422" s="334">
        <f>IFERROR(F422/D422,0)</f>
        <v>0</v>
      </c>
      <c r="H422" s="334"/>
      <c r="I422" s="374"/>
      <c r="J422" s="356"/>
      <c r="K422" s="356"/>
      <c r="L422" s="316"/>
      <c r="M422" s="316"/>
      <c r="N422" s="357"/>
    </row>
    <row r="423" spans="1:14" ht="18.75" hidden="1" customHeight="1" outlineLevel="1" x14ac:dyDescent="0.25">
      <c r="A423" s="283" t="s">
        <v>632</v>
      </c>
      <c r="B423" s="287" t="s">
        <v>1081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34"/>
      <c r="I423" s="374"/>
      <c r="J423" s="356"/>
      <c r="K423" s="356"/>
      <c r="L423" s="316"/>
      <c r="M423" s="316"/>
      <c r="N423" s="357"/>
    </row>
    <row r="424" spans="1:14" ht="31.5" hidden="1" customHeight="1" outlineLevel="1" x14ac:dyDescent="0.25">
      <c r="A424" s="283" t="s">
        <v>633</v>
      </c>
      <c r="B424" s="287" t="s">
        <v>1056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34"/>
      <c r="I424" s="374"/>
      <c r="J424" s="356"/>
      <c r="K424" s="356"/>
      <c r="L424" s="316"/>
      <c r="M424" s="316"/>
      <c r="N424" s="357"/>
    </row>
    <row r="425" spans="1:14" ht="18.75" hidden="1" customHeight="1" outlineLevel="1" x14ac:dyDescent="0.25">
      <c r="A425" s="283" t="s">
        <v>991</v>
      </c>
      <c r="B425" s="372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34"/>
      <c r="I425" s="374"/>
      <c r="J425" s="356"/>
      <c r="K425" s="356"/>
      <c r="L425" s="316"/>
      <c r="M425" s="316"/>
      <c r="N425" s="357"/>
    </row>
    <row r="426" spans="1:14" ht="18.75" hidden="1" customHeight="1" outlineLevel="1" x14ac:dyDescent="0.25">
      <c r="A426" s="283" t="s">
        <v>992</v>
      </c>
      <c r="B426" s="372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34"/>
      <c r="I426" s="374"/>
      <c r="J426" s="356"/>
      <c r="K426" s="356"/>
      <c r="L426" s="316"/>
      <c r="M426" s="316"/>
      <c r="N426" s="357"/>
    </row>
    <row r="427" spans="1:14" collapsed="1" x14ac:dyDescent="0.25">
      <c r="A427" s="283" t="s">
        <v>21</v>
      </c>
      <c r="B427" s="286" t="s">
        <v>993</v>
      </c>
      <c r="C427" s="291" t="s">
        <v>755</v>
      </c>
      <c r="D427" s="326">
        <v>43.167187724376724</v>
      </c>
      <c r="E427" s="326">
        <v>16.072124623333366</v>
      </c>
      <c r="F427" s="326">
        <f t="shared" ref="F427:F436" si="15">E427-D427</f>
        <v>-27.095063101043358</v>
      </c>
      <c r="G427" s="334">
        <f t="shared" ref="G427:G436" si="16">IFERROR(F427/D427,0)</f>
        <v>-0.62767728289472613</v>
      </c>
      <c r="H427" s="334"/>
      <c r="I427" s="374"/>
      <c r="J427" s="356"/>
      <c r="K427" s="356"/>
      <c r="L427" s="316"/>
      <c r="M427" s="316"/>
      <c r="N427" s="357"/>
    </row>
    <row r="428" spans="1:14" x14ac:dyDescent="0.25">
      <c r="A428" s="283" t="s">
        <v>39</v>
      </c>
      <c r="B428" s="286" t="s">
        <v>328</v>
      </c>
      <c r="C428" s="291" t="s">
        <v>755</v>
      </c>
      <c r="D428" s="326">
        <v>3183.715735017799</v>
      </c>
      <c r="E428" s="326">
        <f>E429</f>
        <v>17.53880573</v>
      </c>
      <c r="F428" s="326">
        <f t="shared" si="15"/>
        <v>-3166.1769292877989</v>
      </c>
      <c r="G428" s="334">
        <f t="shared" si="16"/>
        <v>-0.99449108928379182</v>
      </c>
      <c r="H428" s="334"/>
      <c r="I428" s="374"/>
      <c r="J428" s="356"/>
      <c r="K428" s="356"/>
      <c r="L428" s="316"/>
      <c r="M428" s="316"/>
      <c r="N428" s="357"/>
    </row>
    <row r="429" spans="1:14" x14ac:dyDescent="0.25">
      <c r="A429" s="283" t="s">
        <v>74</v>
      </c>
      <c r="B429" s="141" t="s">
        <v>921</v>
      </c>
      <c r="C429" s="291" t="s">
        <v>755</v>
      </c>
      <c r="D429" s="326">
        <v>3183.715735017799</v>
      </c>
      <c r="E429" s="326">
        <v>17.53880573</v>
      </c>
      <c r="F429" s="326">
        <f t="shared" si="15"/>
        <v>-3166.1769292877989</v>
      </c>
      <c r="G429" s="334">
        <f t="shared" si="16"/>
        <v>-0.99449108928379182</v>
      </c>
      <c r="H429" s="334"/>
      <c r="I429" s="374"/>
      <c r="J429" s="356"/>
      <c r="K429" s="356"/>
      <c r="L429" s="316"/>
      <c r="M429" s="316"/>
      <c r="N429" s="357"/>
    </row>
    <row r="430" spans="1:14" x14ac:dyDescent="0.25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5"/>
        <v>0</v>
      </c>
      <c r="G430" s="334">
        <f t="shared" si="16"/>
        <v>0</v>
      </c>
      <c r="H430" s="334"/>
      <c r="I430" s="374"/>
      <c r="J430" s="356"/>
      <c r="K430" s="356"/>
      <c r="L430" s="316"/>
      <c r="M430" s="316"/>
      <c r="N430" s="357"/>
    </row>
    <row r="431" spans="1:14" x14ac:dyDescent="0.25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f>E432+E433+E434+E435+E436</f>
        <v>193.05867076000001</v>
      </c>
      <c r="F431" s="326">
        <f t="shared" si="15"/>
        <v>193.05867076000001</v>
      </c>
      <c r="G431" s="334">
        <f t="shared" si="16"/>
        <v>0</v>
      </c>
      <c r="H431" s="381"/>
      <c r="I431" s="374"/>
      <c r="J431" s="356"/>
      <c r="K431" s="356"/>
      <c r="L431" s="316"/>
      <c r="M431" s="316"/>
      <c r="N431" s="357"/>
    </row>
    <row r="432" spans="1:14" x14ac:dyDescent="0.25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5"/>
        <v>0</v>
      </c>
      <c r="G432" s="334">
        <f t="shared" si="16"/>
        <v>0</v>
      </c>
      <c r="H432" s="334"/>
      <c r="I432" s="374"/>
      <c r="J432" s="356"/>
      <c r="K432" s="356"/>
      <c r="L432" s="316"/>
      <c r="M432" s="316"/>
      <c r="N432" s="357"/>
    </row>
    <row r="433" spans="1:14" x14ac:dyDescent="0.25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5"/>
        <v>0</v>
      </c>
      <c r="G433" s="334">
        <f t="shared" si="16"/>
        <v>0</v>
      </c>
      <c r="H433" s="334"/>
      <c r="I433" s="374"/>
      <c r="J433" s="356"/>
      <c r="K433" s="356"/>
      <c r="L433" s="316"/>
      <c r="M433" s="316"/>
      <c r="N433" s="357"/>
    </row>
    <row r="434" spans="1:14" x14ac:dyDescent="0.25">
      <c r="A434" s="283" t="s">
        <v>30</v>
      </c>
      <c r="B434" s="286" t="s">
        <v>1112</v>
      </c>
      <c r="C434" s="291" t="s">
        <v>755</v>
      </c>
      <c r="D434" s="326">
        <v>0</v>
      </c>
      <c r="E434" s="326">
        <v>0</v>
      </c>
      <c r="F434" s="326">
        <f t="shared" si="15"/>
        <v>0</v>
      </c>
      <c r="G434" s="334">
        <f t="shared" si="16"/>
        <v>0</v>
      </c>
      <c r="H434" s="334"/>
      <c r="I434" s="374"/>
      <c r="J434" s="356"/>
      <c r="K434" s="356"/>
      <c r="L434" s="316"/>
      <c r="M434" s="316"/>
      <c r="N434" s="357"/>
    </row>
    <row r="435" spans="1:14" x14ac:dyDescent="0.25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193.05867076000001</v>
      </c>
      <c r="F435" s="326">
        <f t="shared" si="15"/>
        <v>193.05867076000001</v>
      </c>
      <c r="G435" s="334">
        <f t="shared" si="16"/>
        <v>0</v>
      </c>
      <c r="H435" s="381"/>
      <c r="I435" s="374"/>
      <c r="J435" s="356"/>
      <c r="K435" s="356"/>
      <c r="L435" s="316"/>
      <c r="M435" s="316"/>
      <c r="N435" s="357"/>
    </row>
    <row r="436" spans="1:14" x14ac:dyDescent="0.25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v>0</v>
      </c>
      <c r="F436" s="326">
        <f t="shared" si="15"/>
        <v>0</v>
      </c>
      <c r="G436" s="334">
        <f t="shared" si="16"/>
        <v>0</v>
      </c>
      <c r="H436" s="334"/>
      <c r="I436" s="374"/>
      <c r="J436" s="356"/>
      <c r="K436" s="356"/>
      <c r="L436" s="316"/>
      <c r="M436" s="316"/>
      <c r="N436" s="357"/>
    </row>
    <row r="437" spans="1:14" x14ac:dyDescent="0.25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7">E437-D437</f>
        <v>0</v>
      </c>
      <c r="G437" s="334">
        <f t="shared" ref="G437:G442" si="18">IFERROR(F437/D437,0)</f>
        <v>0</v>
      </c>
      <c r="H437" s="334"/>
      <c r="I437" s="374"/>
      <c r="J437" s="356"/>
      <c r="K437" s="356"/>
      <c r="L437" s="316"/>
      <c r="M437" s="316"/>
      <c r="N437" s="357"/>
    </row>
    <row r="438" spans="1:14" ht="31.5" x14ac:dyDescent="0.25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34"/>
      <c r="I438" s="374"/>
      <c r="J438" s="356"/>
      <c r="K438" s="356"/>
      <c r="L438" s="316"/>
      <c r="M438" s="316"/>
      <c r="N438" s="357"/>
    </row>
    <row r="439" spans="1:14" x14ac:dyDescent="0.25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7"/>
        <v>0</v>
      </c>
      <c r="G439" s="334">
        <f t="shared" si="18"/>
        <v>0</v>
      </c>
      <c r="H439" s="334"/>
      <c r="I439" s="374"/>
      <c r="J439" s="356"/>
      <c r="K439" s="356"/>
      <c r="L439" s="316"/>
      <c r="M439" s="316"/>
      <c r="N439" s="357"/>
    </row>
    <row r="440" spans="1:14" ht="31.5" x14ac:dyDescent="0.25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34"/>
      <c r="I440" s="374"/>
      <c r="J440" s="356"/>
      <c r="K440" s="356"/>
      <c r="L440" s="316"/>
      <c r="M440" s="316"/>
      <c r="N440" s="357"/>
    </row>
    <row r="441" spans="1:14" x14ac:dyDescent="0.25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7"/>
        <v>0</v>
      </c>
      <c r="G441" s="334">
        <f t="shared" si="18"/>
        <v>0</v>
      </c>
      <c r="H441" s="334"/>
      <c r="I441" s="374"/>
      <c r="J441" s="356"/>
      <c r="K441" s="356"/>
      <c r="L441" s="316"/>
      <c r="M441" s="316"/>
      <c r="N441" s="357"/>
    </row>
    <row r="442" spans="1:14" ht="16.5" thickBot="1" x14ac:dyDescent="0.3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7"/>
        <v>0</v>
      </c>
      <c r="G442" s="335">
        <f t="shared" si="18"/>
        <v>0</v>
      </c>
      <c r="H442" s="335"/>
      <c r="I442" s="374"/>
      <c r="J442" s="356"/>
      <c r="K442" s="356"/>
      <c r="L442" s="316"/>
      <c r="M442" s="316"/>
      <c r="N442" s="357"/>
    </row>
    <row r="443" spans="1:14" x14ac:dyDescent="0.25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28"/>
      <c r="I443" s="374"/>
      <c r="J443" s="356"/>
      <c r="K443" s="356"/>
      <c r="L443" s="316"/>
      <c r="M443" s="316"/>
      <c r="N443" s="357"/>
    </row>
    <row r="444" spans="1:14" ht="47.25" x14ac:dyDescent="0.25">
      <c r="A444" s="294" t="s">
        <v>838</v>
      </c>
      <c r="B444" s="286" t="s">
        <v>842</v>
      </c>
      <c r="C444" s="302" t="s">
        <v>755</v>
      </c>
      <c r="D444" s="329">
        <v>42.913515677297731</v>
      </c>
      <c r="E444" s="329">
        <v>4.38647893</v>
      </c>
      <c r="F444" s="329">
        <f>E444-D444</f>
        <v>-38.527036747297728</v>
      </c>
      <c r="G444" s="336">
        <f>IFERROR(F444/D444,0)</f>
        <v>-0.89778327734820029</v>
      </c>
      <c r="H444" s="336"/>
      <c r="I444" s="374"/>
      <c r="J444" s="356"/>
      <c r="K444" s="356"/>
      <c r="L444" s="316"/>
      <c r="M444" s="316"/>
      <c r="N444" s="357"/>
    </row>
    <row r="445" spans="1:14" x14ac:dyDescent="0.25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36"/>
      <c r="I445" s="374"/>
      <c r="J445" s="356"/>
      <c r="K445" s="356"/>
      <c r="L445" s="316"/>
      <c r="M445" s="316"/>
      <c r="N445" s="357"/>
    </row>
    <row r="446" spans="1:14" ht="31.5" x14ac:dyDescent="0.25">
      <c r="A446" s="294" t="s">
        <v>840</v>
      </c>
      <c r="B446" s="141" t="s">
        <v>890</v>
      </c>
      <c r="C446" s="302" t="s">
        <v>755</v>
      </c>
      <c r="D446" s="329">
        <v>35.761263064414777</v>
      </c>
      <c r="E446" s="329">
        <v>4.38647893</v>
      </c>
      <c r="F446" s="329">
        <f>E446-D446</f>
        <v>-31.374784134414778</v>
      </c>
      <c r="G446" s="336">
        <f>IFERROR(F446/D446,0)</f>
        <v>-0.8773399328178404</v>
      </c>
      <c r="H446" s="336"/>
      <c r="I446" s="374"/>
      <c r="J446" s="356"/>
      <c r="K446" s="356"/>
      <c r="L446" s="316"/>
      <c r="M446" s="316"/>
      <c r="N446" s="357"/>
    </row>
    <row r="447" spans="1:14" x14ac:dyDescent="0.25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36"/>
      <c r="I447" s="374"/>
      <c r="J447" s="356"/>
      <c r="K447" s="356"/>
      <c r="L447" s="316"/>
      <c r="M447" s="316"/>
      <c r="N447" s="357"/>
    </row>
    <row r="448" spans="1:14" ht="33" customHeight="1" x14ac:dyDescent="0.25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29"/>
      <c r="I448" s="374"/>
      <c r="J448" s="356"/>
      <c r="K448" s="356"/>
      <c r="L448" s="316"/>
      <c r="M448" s="316"/>
      <c r="N448" s="357"/>
    </row>
    <row r="449" spans="1:14" x14ac:dyDescent="0.25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36"/>
      <c r="I449" s="374"/>
      <c r="J449" s="356"/>
      <c r="K449" s="356"/>
      <c r="L449" s="316"/>
      <c r="M449" s="316"/>
      <c r="N449" s="357"/>
    </row>
    <row r="450" spans="1:14" x14ac:dyDescent="0.25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36"/>
      <c r="I450" s="374"/>
      <c r="J450" s="356"/>
      <c r="K450" s="356"/>
      <c r="L450" s="316"/>
      <c r="M450" s="316"/>
      <c r="N450" s="357"/>
    </row>
    <row r="451" spans="1:14" ht="16.5" thickBot="1" x14ac:dyDescent="0.3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37"/>
      <c r="I451" s="374"/>
      <c r="J451" s="356"/>
      <c r="K451" s="356"/>
      <c r="L451" s="316"/>
      <c r="M451" s="316"/>
      <c r="N451" s="357"/>
    </row>
    <row r="454" spans="1:14" x14ac:dyDescent="0.25">
      <c r="A454" s="297" t="s">
        <v>813</v>
      </c>
    </row>
    <row r="455" spans="1:14" x14ac:dyDescent="0.25">
      <c r="A455" s="392" t="s">
        <v>1107</v>
      </c>
      <c r="B455" s="392"/>
      <c r="C455" s="392"/>
      <c r="D455" s="392"/>
      <c r="E455" s="392"/>
      <c r="F455" s="392"/>
      <c r="G455" s="392"/>
      <c r="H455" s="378"/>
      <c r="I455" s="378"/>
    </row>
    <row r="456" spans="1:14" x14ac:dyDescent="0.25">
      <c r="A456" s="392" t="s">
        <v>927</v>
      </c>
      <c r="B456" s="392"/>
      <c r="C456" s="392"/>
      <c r="D456" s="392"/>
      <c r="E456" s="392"/>
      <c r="F456" s="392"/>
      <c r="G456" s="392"/>
      <c r="H456" s="378"/>
      <c r="I456" s="378"/>
    </row>
    <row r="457" spans="1:14" x14ac:dyDescent="0.25">
      <c r="A457" s="392" t="s">
        <v>1021</v>
      </c>
      <c r="B457" s="392"/>
      <c r="C457" s="392"/>
      <c r="D457" s="392"/>
      <c r="E457" s="392"/>
      <c r="F457" s="392"/>
      <c r="G457" s="392"/>
      <c r="H457" s="378"/>
      <c r="I457" s="378"/>
    </row>
    <row r="458" spans="1:14" x14ac:dyDescent="0.25">
      <c r="A458" s="378" t="s">
        <v>1020</v>
      </c>
    </row>
    <row r="459" spans="1:14" ht="54" customHeight="1" x14ac:dyDescent="0.25">
      <c r="A459" s="406" t="s">
        <v>1085</v>
      </c>
      <c r="B459" s="406"/>
      <c r="C459" s="406"/>
      <c r="D459" s="406"/>
      <c r="E459" s="406"/>
      <c r="F459" s="406"/>
      <c r="G459" s="406"/>
      <c r="H459" s="379"/>
      <c r="I459" s="379"/>
    </row>
  </sheetData>
  <mergeCells count="26">
    <mergeCell ref="H19:H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</mergeCells>
  <pageMargins left="0.31496062992125984" right="0.31496062992125984" top="0.35433070866141736" bottom="0.35433070866141736" header="0.31496062992125984" footer="0.31496062992125984"/>
  <pageSetup paperSize="9" scale="37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Декушева Эльвира Аликовна</cp:lastModifiedBy>
  <cp:lastPrinted>2017-03-28T11:31:05Z</cp:lastPrinted>
  <dcterms:created xsi:type="dcterms:W3CDTF">2015-09-16T07:43:55Z</dcterms:created>
  <dcterms:modified xsi:type="dcterms:W3CDTF">2022-05-11T11:15:00Z</dcterms:modified>
</cp:coreProperties>
</file>