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filterPrivacy="1" defaultThemeVersion="124226"/>
  <xr:revisionPtr revIDLastSave="0" documentId="13_ncr:1_{BA261A6F-F190-4973-BAAF-74FE38367CEF}" xr6:coauthVersionLast="36" xr6:coauthVersionMax="36" xr10:uidLastSave="{00000000-0000-0000-0000-000000000000}"/>
  <bookViews>
    <workbookView xWindow="0" yWindow="0" windowWidth="28800" windowHeight="12225" tabRatio="887" xr2:uid="{00000000-000D-0000-FFFF-FFFF00000000}"/>
  </bookViews>
  <sheets>
    <sheet name="Титул" sheetId="33" r:id="rId1"/>
    <sheet name="28 а)" sheetId="40" r:id="rId2"/>
    <sheet name="28а) РТУ ПР2" sheetId="39" r:id="rId3"/>
    <sheet name="28 б) reshenie_tarif_2021" sheetId="34" r:id="rId4"/>
    <sheet name="28 в) srednie_dannie_fact_mosh" sheetId="20" r:id="rId5"/>
    <sheet name="28 г) srednie_dannie_dline_VL" sheetId="21" r:id="rId6"/>
    <sheet name="28 д) info_TP_2020" sheetId="31" r:id="rId7"/>
    <sheet name="28 е) info_zayavki_TP_2020" sheetId="32" r:id="rId8"/>
  </sheets>
  <externalReferences>
    <externalReference r:id="rId9"/>
  </externalReferences>
  <definedNames>
    <definedName name="Код_статуса">'[1]Статусы ТП'!$A$2:$A$12</definedName>
    <definedName name="_xlnm.Print_Area" localSheetId="1">'28 а)'!$A$1:$H$123</definedName>
    <definedName name="_xlnm.Print_Area" localSheetId="3">'28 б) reshenie_tarif_2021'!$A$1:$E$13</definedName>
    <definedName name="_xlnm.Print_Area" localSheetId="4">'28 в) srednie_dannie_fact_mosh'!$A$1:$E$12</definedName>
    <definedName name="_xlnm.Print_Area" localSheetId="5">'28 г) srednie_dannie_dline_VL'!$A$1:$F$29</definedName>
    <definedName name="_xlnm.Print_Area" localSheetId="6">'28 д) info_TP_2020'!$A$1:$L$21</definedName>
    <definedName name="_xlnm.Print_Area" localSheetId="7">'28 е) info_zayavki_TP_2020'!$A$1:$I$21</definedName>
    <definedName name="_xlnm.Print_Area" localSheetId="2">'28а) РТУ ПР2'!$A$1:$G$41</definedName>
  </definedNames>
  <calcPr calcId="191029"/>
</workbook>
</file>

<file path=xl/calcChain.xml><?xml version="1.0" encoding="utf-8"?>
<calcChain xmlns="http://schemas.openxmlformats.org/spreadsheetml/2006/main">
  <c r="E12" i="21" l="1"/>
  <c r="E15" i="21"/>
  <c r="E16" i="21"/>
  <c r="F131" i="40"/>
  <c r="H130" i="40"/>
  <c r="G130" i="40"/>
  <c r="F130" i="40"/>
  <c r="G131" i="40" l="1"/>
  <c r="H131" i="40"/>
  <c r="F127" i="40"/>
  <c r="H127" i="40"/>
  <c r="G127" i="40"/>
  <c r="G135" i="40"/>
  <c r="F135" i="40"/>
  <c r="B89" i="40"/>
  <c r="B90" i="40" s="1"/>
  <c r="B91" i="40" s="1"/>
  <c r="B92" i="40" s="1"/>
  <c r="B93" i="40" s="1"/>
  <c r="I89" i="40"/>
  <c r="I90" i="40"/>
  <c r="I91" i="40"/>
  <c r="I92" i="40"/>
  <c r="I93" i="40"/>
  <c r="I88" i="40"/>
  <c r="B67" i="40"/>
  <c r="B68" i="40" s="1"/>
  <c r="B69" i="40" s="1"/>
  <c r="B70" i="40" s="1"/>
  <c r="B71" i="40" s="1"/>
  <c r="B72" i="40" s="1"/>
  <c r="B73" i="40" s="1"/>
  <c r="I70" i="40"/>
  <c r="I71" i="40"/>
  <c r="I72" i="40"/>
  <c r="I73" i="40"/>
  <c r="I67" i="40"/>
  <c r="I68" i="40"/>
  <c r="I69" i="40"/>
  <c r="I66" i="40"/>
  <c r="B48" i="40"/>
  <c r="B49" i="40" s="1"/>
  <c r="B50" i="40" s="1"/>
  <c r="B51" i="40" s="1"/>
  <c r="B52" i="40" s="1"/>
  <c r="B53" i="40" s="1"/>
  <c r="I47" i="40"/>
  <c r="I48" i="40"/>
  <c r="I49" i="40"/>
  <c r="I50" i="40"/>
  <c r="I51" i="40"/>
  <c r="I52" i="40"/>
  <c r="I53" i="40"/>
  <c r="B27" i="40"/>
  <c r="B28" i="40" s="1"/>
  <c r="B29" i="40" s="1"/>
  <c r="B30" i="40" s="1"/>
  <c r="B31" i="40" s="1"/>
  <c r="B32" i="40" s="1"/>
  <c r="B33" i="40" s="1"/>
  <c r="B34" i="40" s="1"/>
  <c r="B35" i="40" s="1"/>
  <c r="B36" i="40" s="1"/>
  <c r="B37" i="40" s="1"/>
  <c r="B38" i="40" s="1"/>
  <c r="B39" i="40" s="1"/>
  <c r="I27" i="40"/>
  <c r="I28" i="40"/>
  <c r="I29" i="40"/>
  <c r="I30" i="40"/>
  <c r="I31" i="40"/>
  <c r="I32" i="40"/>
  <c r="I33" i="40"/>
  <c r="I34" i="40"/>
  <c r="I35" i="40"/>
  <c r="I36" i="40"/>
  <c r="I37" i="40"/>
  <c r="I38" i="40"/>
  <c r="I39" i="40"/>
  <c r="I40" i="40"/>
  <c r="I41" i="40"/>
  <c r="I42" i="40"/>
  <c r="I26" i="40"/>
  <c r="B40" i="40" l="1"/>
  <c r="B41" i="40" s="1"/>
  <c r="B42" i="40" s="1"/>
  <c r="F22" i="21"/>
  <c r="I22" i="21"/>
  <c r="L22" i="21"/>
  <c r="E23" i="21"/>
  <c r="F23" i="21"/>
  <c r="H23" i="21"/>
  <c r="I23" i="21"/>
  <c r="K23" i="21"/>
  <c r="L23" i="21"/>
  <c r="D25" i="21"/>
  <c r="E25" i="21"/>
  <c r="F25" i="21"/>
  <c r="G25" i="21"/>
  <c r="H25" i="21"/>
  <c r="I25" i="21"/>
  <c r="J25" i="21"/>
  <c r="K25" i="21"/>
  <c r="L25" i="21"/>
  <c r="D27" i="21"/>
  <c r="E27" i="21"/>
  <c r="F27" i="21"/>
  <c r="G27" i="21"/>
  <c r="H27" i="21"/>
  <c r="I27" i="21"/>
  <c r="J27" i="21"/>
  <c r="K27" i="21"/>
  <c r="L27" i="21"/>
  <c r="G21" i="21"/>
  <c r="J21" i="21"/>
  <c r="D21" i="21"/>
  <c r="I20" i="21"/>
  <c r="L20" i="21" s="1"/>
  <c r="H20" i="21"/>
  <c r="K20" i="21" s="1"/>
  <c r="G20" i="21"/>
  <c r="J20" i="21" s="1"/>
  <c r="J23" i="21"/>
  <c r="K22" i="21"/>
  <c r="G23" i="21"/>
  <c r="H22" i="21"/>
  <c r="D23" i="21"/>
  <c r="E22" i="21"/>
  <c r="D22" i="21"/>
  <c r="L26" i="21"/>
  <c r="K26" i="21"/>
  <c r="J26" i="21"/>
  <c r="I26" i="21"/>
  <c r="H26" i="21"/>
  <c r="G26" i="21"/>
  <c r="F26" i="21"/>
  <c r="E26" i="21"/>
  <c r="D26" i="21"/>
  <c r="L21" i="21"/>
  <c r="I21" i="21"/>
  <c r="K21" i="21"/>
  <c r="E21" i="21" l="1"/>
  <c r="H21" i="21"/>
  <c r="P21" i="21" s="1"/>
  <c r="F21" i="21"/>
  <c r="J22" i="21"/>
  <c r="R22" i="21" s="1"/>
  <c r="G22" i="21"/>
  <c r="P22" i="21" s="1"/>
  <c r="P27" i="21"/>
  <c r="P26" i="21"/>
  <c r="N26" i="21"/>
  <c r="R23" i="21"/>
  <c r="N23" i="21"/>
  <c r="R27" i="21"/>
  <c r="N25" i="21"/>
  <c r="R26" i="21"/>
  <c r="P25" i="21"/>
  <c r="R21" i="21"/>
  <c r="N27" i="21"/>
  <c r="R25" i="21"/>
  <c r="P23" i="21"/>
  <c r="N22" i="21"/>
  <c r="N21" i="21" l="1"/>
</calcChain>
</file>

<file path=xl/sharedStrings.xml><?xml version="1.0" encoding="utf-8"?>
<sst xmlns="http://schemas.openxmlformats.org/spreadsheetml/2006/main" count="360" uniqueCount="225">
  <si>
    <t>Строительство воздушных линий</t>
  </si>
  <si>
    <t>Строительство кабельных линий</t>
  </si>
  <si>
    <t>Строительство пунктов секционирования</t>
  </si>
  <si>
    <t>Сечение провода от 50 мм2 до 100 мм2 включительно</t>
  </si>
  <si>
    <t>Сечение провода до 50 мм2 включительно</t>
  </si>
  <si>
    <t>Год ввода объекта</t>
  </si>
  <si>
    <t>Уровень напряжения, кВ</t>
  </si>
  <si>
    <t>Наименование мероприятий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</si>
  <si>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</si>
  <si>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</si>
  <si>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</si>
  <si>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</si>
  <si>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1.</t>
  </si>
  <si>
    <t>Подготовка и выдача сетевой организацией технических условий Заявителю</t>
  </si>
  <si>
    <t>2.</t>
  </si>
  <si>
    <t>Строительство центров питания и подстанций уровнем напряжения 35 кВ и выше</t>
  </si>
  <si>
    <t>3.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</si>
  <si>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</si>
  <si>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пунктов секционирования (распределенных пунктов)</t>
  </si>
  <si>
    <t>Объем мощности, введенной в основные фонды за 3 предыдущих года (кВт)</t>
  </si>
  <si>
    <t>Фактические расходы на строительство подстанций за 3 предыдущих года (тыс. рублей)</t>
  </si>
  <si>
    <t>по каждому мероприятию</t>
  </si>
  <si>
    <t>максимальной мощности за 3 предыдущих года</t>
  </si>
  <si>
    <t>о фактических средних данных о присоединенных объемах</t>
  </si>
  <si>
    <t>ИНФОРМАЦИЯ</t>
  </si>
  <si>
    <t>к стандартам раскрытия информации субъектами оптового и розничных рынков электрической энергии</t>
  </si>
  <si>
    <t>Приложение 2</t>
  </si>
  <si>
    <t>Приложение 3</t>
  </si>
  <si>
    <t>о фактических средних данных о длине линий электропередачи</t>
  </si>
  <si>
    <t>и об объемах максимальной мощности построенных объектов</t>
  </si>
  <si>
    <t>за 3 предыдущих года 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</si>
  <si>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</si>
  <si>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</si>
  <si>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</si>
  <si>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</si>
  <si>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</si>
  <si>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</si>
  <si>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</si>
  <si>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</si>
  <si>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Приложение 4</t>
  </si>
  <si>
    <t>об осуществлении технологического присоединения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</si>
  <si>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</si>
  <si>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</si>
  <si>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</si>
  <si>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</si>
  <si>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</si>
  <si>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</si>
  <si>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 льготная категория &lt;*&gt;</t>
  </si>
  <si>
    <t>От 15 до 150 кВт - всего</t>
  </si>
  <si>
    <t>в том числе льготная категория &lt;**&gt;</t>
  </si>
  <si>
    <t>От 150 кВт до 670 кВт - всего</t>
  </si>
  <si>
    <t>в том числе по индивидуальному проекту</t>
  </si>
  <si>
    <t>4.</t>
  </si>
  <si>
    <t>&lt;*&gt; Заявители, оплачивающие технологическое присоединение своих энергопринимающих устройств в размере не более 550 рублей.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</si>
  <si>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</si>
  <si>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Количество заявок (штук)</t>
  </si>
  <si>
    <t>о поданных заявках на технологическое присоединение</t>
  </si>
  <si>
    <t>Приложение 5</t>
  </si>
  <si>
    <t>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</si>
  <si>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</si>
  <si>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</si>
  <si>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</si>
  <si>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</si>
  <si>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</si>
  <si>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</si>
  <si>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</si>
  <si>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</si>
  <si>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</si>
  <si>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</si>
  <si>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Информация о решении органа исполнительной власти субъекта Российской Федерации в области
 государственного регулирования тарифов об установлении единых для всех территориальных сетевых
 организаций на территории субъекта Российской Федерации стандартизированных 
тарифных ставок, определяющих величину платы за технологическое присоединение к электрическим сетям территориальных сетевых организаций</t>
  </si>
  <si>
    <t>№</t>
  </si>
  <si>
    <t>Вид документа</t>
  </si>
  <si>
    <t>Наименование документа</t>
  </si>
  <si>
    <t>Реквизиты решения</t>
  </si>
  <si>
    <t>От 670 кВт - всего</t>
  </si>
  <si>
    <t>к Методическим указаниям</t>
  </si>
  <si>
    <t>по определению размера платы</t>
  </si>
  <si>
    <t>за технологическое присоединение</t>
  </si>
  <si>
    <t>к электрическим сетям</t>
  </si>
  <si>
    <t>N п/п</t>
  </si>
  <si>
    <t>Максимальная мощность, кВт</t>
  </si>
  <si>
    <t>2.1.</t>
  </si>
  <si>
    <t>2.2.</t>
  </si>
  <si>
    <t>трехфазные прямого включения</t>
  </si>
  <si>
    <t>трехфазные полукосвенного включения</t>
  </si>
  <si>
    <t>трехфазные косвенного включения</t>
  </si>
  <si>
    <t>Акционерное общество "Чеченэнерго"</t>
  </si>
  <si>
    <t>АО "Чеченэнерго"</t>
  </si>
  <si>
    <t>РФ, Чеченская республика, город Грозный.</t>
  </si>
  <si>
    <t>город Грозный, Старопромыссловское шоссе, д 6</t>
  </si>
  <si>
    <t>info@chechenenergo.ru</t>
  </si>
  <si>
    <t>(8712) 22-64-38</t>
  </si>
  <si>
    <t>Строительство КЛ-10 кВ от КЛ-10 кВ ТП-89-ТП-234 до проектируемой ТП; КЛ-10 кВ от РУ-10 кВ ТП-98 до проектируемой ТП для технологического присоединения</t>
  </si>
  <si>
    <t>Решение Правления ГКЦиТ ЧР</t>
  </si>
  <si>
    <t>расходы</t>
  </si>
  <si>
    <t>длина</t>
  </si>
  <si>
    <t>мощность</t>
  </si>
  <si>
    <t>10</t>
  </si>
  <si>
    <t>Строительство КЛ 10 кВ от резервной линейной ячейки №8 (Ф-7) на I СШ КРУН 10 кВ ПС 110 кВ Южная до проектируемого ТП 10/0,4 кВ ориент. протяж. 0,20 км. с кабелем марки АСБ 3*150;  Строительство КЛ 10 кВ от резервной линейной ячейки №27 (Ф-27) на II СШ КРУН 10 кВ ПС 110 кВ Южная до проектируемого ТП 10/0,4 кВ ориент. протяж. 0,18 км. с кабелеммарки АСБ 3*150 для технологического присоединения ООО "Лидер Фасад" к электрическим сетям АО "Чеченэнерго" (договор № 151/2019 от 04.07.2019г.) в том числе:</t>
  </si>
  <si>
    <t xml:space="preserve">Строительство КЛ 10 кВ от резервной линейной ячейки №6  I CШ РУ 10 кВ РП-6 до проектируемого ТП 10-04 кВ Заявителя ориент. протяж. 0,025 км кабелем марки АСБ 3*185  Строительство КЛ 10 кВ от резервной линейной ячейки №7  I CШ РУ 10 кВ РП-26 до проектируемого ТП 10-04 кВ Заявителя ориент. протяж. 0,025 км кабелем марки АСБ 3*185 для технологического присоединения ООО "Грозненский международный университет" к сетям АО "Чеченэнерго" (договор № 6749 от 16.08.2018г.). </t>
  </si>
  <si>
    <t>Строительство ВЛ 0,4 кВ, Ф-1, ПС Шатой, ТП 1-3, от опоры № 15  до ВРУ Заявителя протяж 0,13 км</t>
  </si>
  <si>
    <t>Строительство ВЛ 0,4 кВ, Ф-8, ПС Горец, ТП 8-40, Ф-1  опоры № 3 до ВРУ Заявителя протяж 0,4 км</t>
  </si>
  <si>
    <t>Строительство ВЛ 0,4 кВ, Ф-8, ПС Шелковская, ТП 8-81, Ф-1  отпайка № 1, от опоры № 4 до границ зем уч-ковЗаявителя протяж 0,35 км</t>
  </si>
  <si>
    <t>Строительство ВЛ 0,4 кВ, Ф-8, ПС Шелковская, ТП 8-81, Ф-1, от опоры № 8 до границ зем уч-ков Заявителя протяж 0,25 км</t>
  </si>
  <si>
    <t>Строительство ВЛ 0,4 кВ, Ф-9,  ПС Катар-Юрт, ТП 9-7, Ф-1, от опоры № 18  до границ зем участка Заявителя протяж 0,35 км</t>
  </si>
  <si>
    <t xml:space="preserve">Строительство ВЛ 10 кВ Ф-2, ПС 35/10 "Надтеречная" от опоры № 133 до границ зем участка Заявителя протяж-L-1,95 км     Плата за ТП 3048,55, договор ТП № 7999/2020/ЧЭ/НАДРЭС от 25.03.20г.                                            </t>
  </si>
  <si>
    <t>Строительство ВЛ -10 кВ, Ф-3 ПС 35 кВ Итум-Кали c.Мешхой протяж. 11,816 км с монтажом опор и подвеской провода (для ТП 6-ти военных городков Пограничного управления ФСБ России) (Договор ТП от 11.12.2018 №7568. Протокол разногласий от 11.12.2018 б/н)</t>
  </si>
  <si>
    <t>Строительство ВЛ -10 кВ, Ф-3 ПС 35 кВ Итум-Кали c.Басхой   протяж. 6,920 км с монтажом опор и подвеской провода (для ТП 6-ти военных городков Пограничного управления ФСБ России) (Договор ТП от 10.12.2018 №7567. Протокол разногласий от 10.12.2018 б/н)</t>
  </si>
  <si>
    <t>Строительство ВЛ -10 кВ, Ф-3 ПС 35 кВ Итум-Кали c.Гезехой   протяж. 3,075 км с монтажом опор и подвеской провода (для ТП 6-ти военных городков Пограничного управления ФСБ России) (Договор ТП от 10.12.2018 №7567. Протокол разногласий от 10.12.2018 б/н)</t>
  </si>
  <si>
    <t>Строительство ВЛ -10 кВ, Ф-3 ПС 35 кВ Итум-Кали c.Терти   протяж. 3,419 км с монтажом опор и подвеской провода (для ТП 6-ти военных городков Пограничного управления ФСБ России) (Договор ТП от 11.12.2018 №7568. Протокол разногласий от 11.12.2018 б/н)</t>
  </si>
  <si>
    <t>Строительство ВЛ -10 кВ, Ф-3 ПС 35 кВ Итум-Кали c.Саханы   L=5,183 км с монтажом опор и подвеской провода (для ТП 6-ти военных городков Пограничного управления ФСБ России) (Договор ТП от 11.12.2018 №7568. Протокол разногласий от 11.12.2018 б/н)</t>
  </si>
  <si>
    <t>Строительство ВЛ -10 кВ, Ф-3 ПС 35 кВ Итум-Кали c.Тонгахой   протяж. 4,588 км (для ТП 6-ти военных городков Пограничного управления ФСБ России) (Договор ТП от 10.12.2018 №7567. Протокол разногласий от 10.12.2018 б/н)</t>
  </si>
  <si>
    <t>Строительство ТП 10/0,4 кВ Ф-3 ПС 35 кВ Итум-Кали с.Мешхой. Монтаж КТП с ТМ 250 кВА с устройством фундаментов и установкой оборудования для КТП (для ТП 6-ти военных городков Пограничного управления ФСБ России) (Договор ТП от 11.12.2018 №7568. Протокол разногласий от 11.12.2018 б/н)</t>
  </si>
  <si>
    <t>Строительство ТП 10/0,4 кВ Ф-3 ПС 35 кВ Итум-Кали  с.Басхой. Монтаж КТП с ТМ 250 кВА с устройством фундаментов и установкой оборудования для КТП (для ТП 6-ти военных городков Пограничного управления ФСБ России) (Договор ТП от 10.12.2018 №7567. Протокол разногласий от 10.12.2018 б/н)</t>
  </si>
  <si>
    <t>Строительство ТП 10/0,4 кВ Ф-3 ПС 35 кВ Итум-Кали с.Гезехой. Монтаж КТП с ТМ 250 кВА с устройством фундаментов и установкой оборудования для КТП (для ТП 6-ти военных городков Пограничного управления ФСБ России) (Договор ТП от 10.12.2018 №7567. Протокол разногласий от 10.12.2018 б/н)</t>
  </si>
  <si>
    <t>Строительство ТП 10/0,4 кВ Ф-3 ПС 35 кВ Итум-Кали с.Терти. Монтаж КТП с ТМ 250 кВА с устройством фундаментов и установкой оборудования для КТП (для ТП 6-ти военных городков Пограничного управления ФСБ России) (Договор ТП от 11.12.2018 №7568. Протокол разногласий от 11.12.2018 б/н)</t>
  </si>
  <si>
    <t>Строительство ТП 10/0,4 кВ Ф-3 ПС 35 кВ Итум-Кали с.Саханы. Монтаж КТП с ТМ 250 кВА с устройством фундаментов и установкой оборудования для КТП (для ТП 6-ти военных городков Пограничного управления ФСБ России) (Договор ТП от 11.12.2018 №7568. Протокол разногласий от 11.12.2018 б/н)</t>
  </si>
  <si>
    <t>Строительство ТП 10/0,4 кВ Ф-3 ПС 35 кВ Итум-Кали  с.Тонгахой. Монтаж КТП с ТМ 250 кВА с устройством фундаментов и установкой оборудования для КТП (для ТП 6-ти военных городков Пограничного управления ФСБ России) (Договор ТП от 10.12.2018 №7567. Протокол разногласий от 10.12.2018 б/н)</t>
  </si>
  <si>
    <t>Тип провода - Изолированный</t>
  </si>
  <si>
    <t>Материал провода - Сталеалюминиевый</t>
  </si>
  <si>
    <t>Материал провода - Алюминиевый</t>
  </si>
  <si>
    <t>Тип провода - Неизолированный</t>
  </si>
  <si>
    <t>Материал опоры - Железобетонные</t>
  </si>
  <si>
    <t>Способ прокладки кабельных линий - в траншеях</t>
  </si>
  <si>
    <t>Кабели с резиновой и пластмассовой изоляцией</t>
  </si>
  <si>
    <t>с 1-им кабелем в траншее</t>
  </si>
  <si>
    <t>Многожильные</t>
  </si>
  <si>
    <t>0,4</t>
  </si>
  <si>
    <t>Однотрансформаторные</t>
  </si>
  <si>
    <t>шкафного или киоскового типа</t>
  </si>
  <si>
    <t>Трансформаторная мощность от 250 кВА до 400 кВА вкл.</t>
  </si>
  <si>
    <t>Однофазные</t>
  </si>
  <si>
    <t xml:space="preserve">Трехфазные </t>
  </si>
  <si>
    <t>Приложение N 2</t>
  </si>
  <si>
    <t>Информация для расчета стандартизированной тарифной ставки С1</t>
  </si>
  <si>
    <t>Проверка сетевой организацией выполнения технических условий Заявителем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</si>
  <si>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</si>
  <si>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</si>
  <si>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указаний, за 2019 год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</si>
  <si>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указаний, за 2020 год</t>
  </si>
  <si>
    <t>по договорам, заключенным за 9 месяцев 2022 год</t>
  </si>
  <si>
    <t>за 9 месяцев 2022 год</t>
  </si>
  <si>
    <t>Об установлении тарифов за технологическое присоединение заявителей к электрическим сетям территориальных сетевых организаций Чеченской Республики на 2022 год</t>
  </si>
  <si>
    <t>О внесении изменений в решение Правления Государственного комитета цен и тарифов Чеченской Республики от 28.12.2021г. №133-э "Об установлении тарифов за технологическое присоединение заявителей к электрическим сетям территориальных сетевых организаций Чеченской Республике на 2022 год"</t>
  </si>
  <si>
    <t>О внесении изменений в решение Правления Государственного комитета цен и тарифов Чеченской Республики от 28.12.2021 №133-э "Об установлении тарифов за технологическое присоединение заявителей к электрическим сетям территориальных сетевых организаций Чеченской Республике на 2022 год"</t>
  </si>
  <si>
    <t>О внесении изменений в решение Правления Государственного комитета цен и тарифов Чеченской Республики от 01.07.2022 № 41-э "Об установлении тарифов за технологическое присоединение заявителей к электрическим сетям территориальных сетевых организаций Чеченской Республике на 2022 год"</t>
  </si>
  <si>
    <t>№ 133-Э                                                                                                от 28.12.2021 года.</t>
  </si>
  <si>
    <t>№ 26-Э                                                                                                от 14.03.2021 года.</t>
  </si>
  <si>
    <t>№ 40-Э                                                                                                от 16.06.2022 года.</t>
  </si>
  <si>
    <t>№ 41-Э                                                                                                от 01.07.2022 года.</t>
  </si>
  <si>
    <t>№ 42-Э                                                                                                от 10.08.2022 года.</t>
  </si>
  <si>
    <t>№ 46-Э                                                                                                от 07.09.2022 года.</t>
  </si>
  <si>
    <t>Кадиров Иса Салаудинович</t>
  </si>
  <si>
    <t>ВЛ 0,4 кВ, Ф-11, ПС Красноармейская, ТП 11-39, Ф-1, от опоры №3 до границы земельного участка Заявителя, с. Алхан-Юрт с ориентировочной протяженностью 0,32 км. (договор № 10572/2020ЧЭ/УМРЭС от 07.10.2020г.)</t>
  </si>
  <si>
    <t>ВЛ 0,4 кВ, Ф-1, ПС Гвардейская, ТП 1-19, от опоры №30 до границы земельного участка Заявителя, с. Гвардейское, с ориентировочной протяженностью 0,13 км. (договор № 10082/2020/ЧЭ/НАДРЭС от 19.10.2020г.)</t>
  </si>
  <si>
    <t>ВЛ 0,4 кВ, Ф-7, ПС Шали, ТП 7-9, Ф-1, от опоры №3 до границы земельного участка Заявителя, г. Шали, с ориентировочной протяженностью 0,049 км. (договор № 12983/2021/ЧЭ/ШАЛРЭС от 01.02.2021г.)</t>
  </si>
  <si>
    <t>ВЛ 0,4 кВ, Ф-4, ПС Ножай-Юрт, ТП 4-16, Ф-1, от опоры №3 до границы земельного участка Заявителя, с. Ножай-Юрт с ориентировочной протяженностью 0,43 км. (договор № 10506/2020/ЧЭ/НЮРЭС от 12.11.2020г.)</t>
  </si>
  <si>
    <t>ВЛ 0,4 кВ, Ф-8, ПС Шелковская, ТП 8-28, Ф-1, от опоры №11 до границы земельного участка Заявителя, ст. Шелковская, с ориентировочной протяженностью 0,2 км. (договор № 11569/2020/ЧЭ/ШЕЛРЭС от 23.11.2020г.)</t>
  </si>
  <si>
    <t>ВЛ 0,4 кВ, Ф-8, ПС Шелковская, ТП 8-31, Ф-1, от опоры №1 до границы земельного участка Заявителя, ст. Гребенская, с ориентировочной протяженностью 0,5 км. (договор № 13667/2021/ЧЭ/ШЕЛРЭС от 18.03.2021г.)</t>
  </si>
  <si>
    <t>ВЛ 0,4 кВ, Ф-8, ПС Шелковская, ТП 8-30, Ф-1, от опоры №4 до границы земельного участка Заявителя, ст. Гребенская, с ориентировочной протяженностью 0,5 км. (договор № 13453/2021/ЧЭ/ШЕЛРЭС от 30.03.2021г.)</t>
  </si>
  <si>
    <t>ВЛ 0,4 кВ, Ф-10, ПС Урус-Мартан-1, ТП 10-19, Ф-1, от опоры №8 до границы земельного участка Заявителя, с. Шалажи, с ориентировочной протяженностью 0,35 км. (договор № 14798/2021/ЧЭ/УМРЭС от 31.05.2021г.)</t>
  </si>
  <si>
    <t>ВЛ 0,4 кВ, Ф-6, ПС Бердыкель, ТП 6-8, Ф-3, от опоры №15 до границы земельного участка Заявителя, с. Комсомольское, с ориентировочной протяженностью 0,24 км. (договор № 15267/2021/ЧЭ/АРГГЭС от 17.06.2021г.)</t>
  </si>
  <si>
    <t>ВЛ 0,4 кВ, Ф-3, ПС Аэропорт, МТП 3-47, Ф-1, от опоры №1 до границы земельного участка Заявителя, пос. Алхан-Чурт, с ориентировочной протяженностью 0,13 км. (договор № 10621/2020/ЧЭ/ГРОГЭС от 14.10.2020г.)</t>
  </si>
  <si>
    <t>ВЛ 0,4 кВ, Ф-2, ПС Октябрьская, МТП 2-17, Ф-2, от опоры №12 до границы земельного участка Заявителя, с. Пригородное, с ориентировочной протяженностью 0,14 км. (договор № 13694/2021/ЧЭ/ГРОГЭС от17.03.2021г.)</t>
  </si>
  <si>
    <t>ВЛ 0,4 кВ, Ф-3, ПС Аэропорт, МТП 3-16, Ф-1, от опоры №4/5 до границы земельного участка Заявителя, п. Алхан-Чурт, с ориентировочной протяженностью 0,3 км. (договор № 14309/2021/ЧЭ/ГРОГЭС от 20.04.2021г.)</t>
  </si>
  <si>
    <t>Строительство ЛЭП-10 кВ до проектируемого ТП 10/0,4 кВ  от ПС 110 кВ Северная Ф-27, ориентир. протяж. 0,045 км.; установка в РУ-10кВ ТП-506 линейной камеры КСО с ВН для технологического присоединения ООО «Дика-Стройпроект»  к сетям АО «Чеченэнерго» (договор № 6451 от 11.07.2018г., доп. соглашение №1 от 11.02.2019 г.)</t>
  </si>
  <si>
    <t>КЛ 10 кВ от  ТП-45 Ф-21 ПС Северная до границы Заявителя  с ориентировочной протяженностью 0,11 км. с установкой в РУ-10 кВ ТП-45 КСО с ВН для технологического присоединения ФГКУ ПУ ФСБ РФ по ЧР к сетям АО «Чеченэнерго» (договор № 7806/2020/ЧЭ/ГРОГЭС от 04.06.2020г.)</t>
  </si>
  <si>
    <t>КЛ 10 кВ от ТП-543 Ф-9 ПС Южная до границы Заявителя с ориентировочной протяженностью 0,18 км. для технологического присоединения ООО «РК ГРУПП» к сетям АО «Чеченэнерго» (договор № 7779/2020/ЧЭ/ГРОГЭС от 28.09.2020г.)</t>
  </si>
  <si>
    <t>Строительство 2-х КЛ-10 кВ от РУ-10 кВ ЦПС 110 кВ Город до проектируемых ТП 10/0,4 кВ ООО Грозный-Молл» (Договор от 13.08.2020г. №2920/2019/ЧЭ/ГРОРЭС, ТУ от 23.10.2019 г. №2920/2019/ЧЭ/ГРОГЭС) для нужд АО «Чеченэнерго», управляемого ПАО «Россети Северный Кавказ»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</si>
  <si>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указаний, за 2021 год</t>
  </si>
  <si>
    <t>Приложение N 1</t>
  </si>
  <si>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организации, а также на обеспечение средствами коммерческого учета электрической энергии (мощности) за 2019-2021 гг.</t>
  </si>
  <si>
    <t>Объект электросетевого хозяйства/Средство коммерческого учета электрической энергии (мощности)</t>
  </si>
  <si>
    <t>Протяженность (для линий электропередачи), метров/Количество пунктов секционирования, штук/Количество точек учета, штук</t>
  </si>
  <si>
    <t>Расходы на строительство объекта/на обеспечение средствами коммерческого учета электрической энергии (мощности), тыс. руб.</t>
  </si>
  <si>
    <t>Материал опоры (деревянные (j = 1), металлические (j = 2), железобетонные (j = 3)</t>
  </si>
  <si>
    <t>Тип провода (изолированный провод (k = 1), неизолированный провод (k = 2)</t>
  </si>
  <si>
    <t>Материал провода (медный (l = 1), стальной (l = 2), сталеалюминиевый (l = 3), алюминиевый (l = 4)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</si>
  <si>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500 квадратных мм включительно (m = 4), от 500 до 800 квадратных мм включительно (m = 5), свыше 800 квадратных мм (m = 6)</t>
  </si>
  <si>
    <t>Количество цепей (одноцепная (n = 1), двухцепная (n = 2)</t>
  </si>
  <si>
    <t>на металлических опорах, за исключением многогранных (o = 1), на многогранных опорах (o = 2)</t>
  </si>
  <si>
    <t>&lt;пообъектная расшифровка&gt;</t>
  </si>
  <si>
    <t>Способ прокладки кабельных линий (в траншеях (j = 1), в блоках (j = 2), в каналах (j = 3), в туннелях и коллекторах (j = 4), в галереях и эстакадах (j = 5), горизонтальное наклонное бурение (j = 6), подводная прокладка (j = 7)</t>
  </si>
  <si>
    <t>Одножильные (k = 1) и многожильные (k = 2)</t>
  </si>
  <si>
    <t>Кабели с резиновой и пластмассовой изоляцией (l = 1), бумажной изоляцией (l = 2)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</si>
  <si>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250 квадратных мм включительно (m = 4), от 250 до 300 квадратных мм включительно (m = 5), от 300 до 400 квадратных мм включительно (m = 6), от 400 до 500 квадратных мм включительно (m = 7), от 500 до 800 квадратных мм включительно (m = 8), свыше 800 квадратных мм (m = 9)</t>
  </si>
  <si>
    <t>Количество кабелей в траншее, канале, туннеле или коллекторе, на галерее или эстакаде, труб в скважине (одна (n = 1), две (n = 2), три (n = 3), четыре (n = 4), более четырех (n = 5)</t>
  </si>
  <si>
    <t>Реклоузеры (j = 1), линейные разъединители (j = 2), выключатели нагрузки, устанавливаемые вне трансформаторных подстанций и распределительных и переключательных пунктов (РП) (j = 3), распределительные пункты (РП), за исключением комплектных распределительных устройств наружной установки (КРН, КРУП) (j = 4), комплектные распределительные устройства наружной установки (КРН, КРУН) (j = 5), переключательные пункты (j = 6)</t>
  </si>
  <si>
    <t>Номинальный ток до 100 А включительно (k = 1), от 100 до 250 А включительно (k = 2), от 250 до 500 А включительно (k = 3), от 500 А до 1 000 А включительно (k = 4), свыше 1 000 А (k = 5)</t>
  </si>
  <si>
    <t>Количество ячеек в распределительном или переключательном пункте (до 5 ячеек включительно (l = 1), от 5 до 10 ячеек включительно (l = 2), от 10 до 15 ячеек включительно (l = 3), свыше 15 ячеек (l = 4)</t>
  </si>
  <si>
    <t>Строительство комплектных трансформаторных подстанций (КТП) с уровнем напряжения до 35 кВ</t>
  </si>
  <si>
    <t>Трансформаторные подстанции (ТП), за исключением распределительных трансформаторных подстанций (РТП) 6/0,4 кВ (j = 1), 10/0,4 кВ (j = 2), 20/0,4 кВ (j = 3), 6/10 (10/6) кВ (j = 4), 10/20 (20/10) кВ (j = 5), 6/20 (20/6) (j = 6)</t>
  </si>
  <si>
    <t>Однотрансформаторные (k = 1), двухтрансформаторные и более (k = 2)</t>
  </si>
  <si>
    <t>Трансформаторная мощность до 25 кВА включительно (l = 1), от 25 до 100 кВА включительно (l = 2), от 100 до 250 кВА включительно (l = 3), от 250 до 400 кВА (l = 4), от 400 до 630 кВА включительно (l = 5), от 630 до 1000 кВА включительно (l = 6), от 1000 до 1250 кВА включительно (l = 7), от 1250 кВА до 1600 кВА включительно (l = 8), от 1600 до 2000 кВА включительно (l = 9), от 2000 до 2500 кВА включительно (l = 10), от 2500 до 3150 кВА включительно (l = 11), от 3150 до 4000 кВА включительно (l = 12), свыше 4000 кВА (l = 13)</t>
  </si>
  <si>
    <t>Столбового/мачтового типа (m = 1), шкафного или киоскового типа (m = 2), блочного типа (m = 3), встроенного типа (m = 4)</t>
  </si>
  <si>
    <t>Строительство распределительных трансформаторных подстанций (РТП) с уровнем напряжения до 35 кВ</t>
  </si>
  <si>
    <t>Распределительные трансформаторные подстанции (РТП)</t>
  </si>
  <si>
    <t>Трансформаторная мощность до 25 кВА включительно (l = 1), от 25 до 100 кВА включительно (l = 2), от 100 до 250 кВА включительно (l = 3), от 250 до 400 кВА (l = 4), от 400 до 630 кВА включительно (l = 5), от 630 до 1000 кВА включительно (l = 6), от 1000 до 1250 кВА включительно (l = 7), от 1250 кВА до 1600 кВА включительно (l = 8), от 1600 до 2000 кВА включительно (l = 9), от 2000 до 2500 кВА включительно (l = 10), от 2500 до 3150 кВА включительно (l = 11), свыше 3150 кВА (l = 12)</t>
  </si>
  <si>
    <t>Открытого типа (m = 1), закрытого типа (m = 2)</t>
  </si>
  <si>
    <t>Строительство центров питания, подстанций уровнем напряжения 35 кВ и выше (ПС)</t>
  </si>
  <si>
    <t>Однотрансформаторные (j = 1), двухтрансформаторные и более (j = 2)</t>
  </si>
  <si>
    <t>Трансформаторная мощность до 6,3 МВА включительно (k = 1), от 6,3 до 10 МВА включительно (k = 2), от 10 до 16 МВА включительно (k = 3), от 16 до 25 МВА включительно (k = 4), от 25 до 32 МВА включительно (k = 5), от 32 до 40 МВА включительно (k = 6), от 40 до 63 МВА включительно (k = 7), от 63 до 80 МВА включительно (k = 8), от 80 до 100 МВА включительно (k = 9), свыше 100 МВА (k = 10)</t>
  </si>
  <si>
    <t>Открытого типа (l = 1), закрытого типа (l = 2)</t>
  </si>
  <si>
    <t>Обеспечение средствами коммерческого учета электрической энергии (мощности)</t>
  </si>
  <si>
    <t>Однофазный (j = 1), трехфазный (j = 2)</t>
  </si>
  <si>
    <t>Прямого включения (k = 1), полукосвенного включения (k = 2), косвенного включения (k = 3)</t>
  </si>
  <si>
    <t>Количество цепей - одноцепная (n = 1)</t>
  </si>
  <si>
    <t>средняя стоимость</t>
  </si>
  <si>
    <t>удельная стоимость низкая</t>
  </si>
  <si>
    <t>РАЗВЕ ЭТОТ КАБЕДЬ НЕ ОТ 100 ДО 200?</t>
  </si>
  <si>
    <t>ОБРАТИТЬ ВНИМАНИЕ НА УДЕЛЬНИКИ!!!!</t>
  </si>
  <si>
    <t>10/0,4</t>
  </si>
  <si>
    <t>Прямого включения (k = 1)</t>
  </si>
  <si>
    <t>проверить с УКС!!!!</t>
  </si>
  <si>
    <t>это стоимость камеры по кс. А где стоимость линии?</t>
  </si>
  <si>
    <t>стоимость идет а кабель какой, 150? Значит сечение от 100 до 200? Протяженность поправил в соответствии с кс</t>
  </si>
  <si>
    <t>поправил стоимость, указал без Ндс. Не вижу сечение провода и протяженность. По моему тут кабель горизонтально наклонного бурения</t>
  </si>
  <si>
    <t>Сечение провода от 100 до 200 квадратных мм включительно (m = 3)</t>
  </si>
  <si>
    <t>С1.2.1 - для случаев технологического присоединения объектов Заявителей, указанных в пунктах 12(1) и 14 Правил технологического присоединения, кроме случаев, если технологическое присоединение энергопринимающих устройств таких Заявителей осуществляется на уровне напряжения выше 0,4 кВ;</t>
  </si>
  <si>
    <t>С1.2.2 - для случаев технологического присоединения объектов Заявителей, не предусмотренных абзацем восьмым настоящего пункта.</t>
  </si>
  <si>
    <t>Утверждение акта о технологическом присоединении и акта разграничения балансовой принадлежности и эксплутационной ответственности</t>
  </si>
  <si>
    <t>Начальник Управления экономики и финансов</t>
  </si>
  <si>
    <t>А.Х. Селимов</t>
  </si>
  <si>
    <t>Начальник УКС</t>
  </si>
  <si>
    <t>У.М. Эдиев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</si>
</sst>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 Narrow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u/>
      <sz val="11"/>
      <color theme="10"/>
      <name val="Calibri"/>
      <family val="2"/>
      <scheme val="minor"/>
    </font>
    <font>
      <sz val="12"/>
      <name val="Arial Narrow"/>
      <family val="2"/>
      <charset val="204"/>
    </font>
    <font>
      <sz val="12"/>
      <name val="Times New Roman"/>
      <family val="1"/>
      <charset val="204"/>
    </font>
    <font>
      <b/>
      <u/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u/>
      <sz val="14"/>
      <color theme="10"/>
      <name val="Calibri"/>
      <family val="2"/>
      <scheme val="minor"/>
    </font>
    <font>
      <b/>
      <sz val="12"/>
      <name val="Arial Narrow"/>
      <family val="2"/>
      <charset val="204"/>
    </font>
    <font>
      <sz val="12"/>
      <color rgb="FFFF0000"/>
      <name val="Arial Narrow"/>
      <family val="2"/>
      <charset val="204"/>
    </font>
    <font>
      <sz val="11"/>
      <name val="Arial Narrow"/>
      <family val="2"/>
      <charset val="204"/>
    </font>
    <font>
      <b/>
      <u/>
      <sz val="14"/>
      <name val="Arial Narrow"/>
      <family val="2"/>
      <charset val="204"/>
    </font>
    <font>
      <u/>
      <sz val="12"/>
      <name val="Arial Narrow"/>
      <family val="2"/>
      <charset val="204"/>
    </font>
    <font>
      <b/>
      <sz val="14"/>
      <color rgb="FFFF0000"/>
      <name val="Arial Narrow"/>
      <family val="2"/>
      <charset val="204"/>
    </font>
    <font>
      <b/>
      <sz val="16"/>
      <color rgb="FFFF0000"/>
      <name val="Arial Narrow"/>
      <family val="2"/>
      <charset val="204"/>
    </font>
    <font>
      <b/>
      <u/>
      <sz val="12"/>
      <name val="Arial Narrow"/>
      <family val="2"/>
      <charset val="204"/>
    </font>
    <font>
      <u/>
      <sz val="12"/>
      <color rgb="FFFF0000"/>
      <name val="Arial Narrow"/>
      <family val="2"/>
      <charset val="204"/>
    </font>
    <font>
      <sz val="12"/>
      <color rgb="FF00B050"/>
      <name val="Arial Narrow"/>
      <family val="2"/>
      <charset val="204"/>
    </font>
    <font>
      <b/>
      <sz val="22"/>
      <color rgb="FFFF0000"/>
      <name val="Arial Narrow"/>
      <family val="2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6" fillId="0" borderId="0"/>
    <xf numFmtId="0" fontId="8" fillId="0" borderId="0"/>
    <xf numFmtId="0" fontId="9" fillId="0" borderId="0"/>
    <xf numFmtId="9" fontId="6" fillId="0" borderId="0" applyFont="0" applyFill="0" applyBorder="0" applyAlignment="0" applyProtection="0"/>
    <xf numFmtId="0" fontId="10" fillId="0" borderId="0"/>
    <xf numFmtId="43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4" fillId="0" borderId="0"/>
    <xf numFmtId="0" fontId="3" fillId="0" borderId="0"/>
    <xf numFmtId="0" fontId="3" fillId="0" borderId="0"/>
    <xf numFmtId="0" fontId="14" fillId="0" borderId="0" applyNumberFormat="0" applyFill="0" applyBorder="0" applyAlignment="0" applyProtection="0"/>
    <xf numFmtId="0" fontId="2" fillId="0" borderId="0"/>
    <xf numFmtId="0" fontId="16" fillId="0" borderId="0"/>
    <xf numFmtId="0" fontId="1" fillId="0" borderId="0"/>
  </cellStyleXfs>
  <cellXfs count="151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4" fontId="1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7" fillId="0" borderId="1" xfId="0" applyFont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11" fillId="0" borderId="0" xfId="0" applyFont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19" fillId="0" borderId="1" xfId="16" applyFont="1" applyBorder="1"/>
    <xf numFmtId="0" fontId="15" fillId="0" borderId="1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49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/>
    <xf numFmtId="0" fontId="15" fillId="0" borderId="1" xfId="0" applyFont="1" applyBorder="1" applyAlignment="1">
      <alignment horizontal="left"/>
    </xf>
    <xf numFmtId="4" fontId="15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4" fontId="15" fillId="0" borderId="0" xfId="0" applyNumberFormat="1" applyFont="1"/>
    <xf numFmtId="0" fontId="21" fillId="0" borderId="0" xfId="0" applyFont="1"/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4" fontId="22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0" fontId="15" fillId="0" borderId="0" xfId="0" applyFont="1" applyAlignment="1">
      <alignment wrapText="1"/>
    </xf>
    <xf numFmtId="49" fontId="15" fillId="0" borderId="0" xfId="0" applyNumberFormat="1" applyFont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left"/>
    </xf>
    <xf numFmtId="4" fontId="15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15" fillId="3" borderId="1" xfId="0" applyFont="1" applyFill="1" applyBorder="1" applyAlignment="1">
      <alignment horizontal="left"/>
    </xf>
    <xf numFmtId="0" fontId="15" fillId="3" borderId="1" xfId="0" applyFont="1" applyFill="1" applyBorder="1"/>
    <xf numFmtId="0" fontId="15" fillId="3" borderId="1" xfId="0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4" fontId="15" fillId="0" borderId="1" xfId="0" applyNumberFormat="1" applyFont="1" applyBorder="1" applyAlignment="1">
      <alignment vertical="center"/>
    </xf>
    <xf numFmtId="164" fontId="15" fillId="0" borderId="1" xfId="0" applyNumberFormat="1" applyFont="1" applyBorder="1" applyAlignment="1">
      <alignment vertical="center"/>
    </xf>
    <xf numFmtId="4" fontId="15" fillId="0" borderId="1" xfId="0" applyNumberFormat="1" applyFont="1" applyBorder="1" applyAlignment="1">
      <alignment horizontal="left"/>
    </xf>
    <xf numFmtId="4" fontId="24" fillId="0" borderId="1" xfId="0" applyNumberFormat="1" applyFont="1" applyBorder="1"/>
    <xf numFmtId="4" fontId="15" fillId="0" borderId="1" xfId="0" applyNumberFormat="1" applyFont="1" applyBorder="1" applyAlignment="1">
      <alignment wrapText="1"/>
    </xf>
    <xf numFmtId="1" fontId="15" fillId="0" borderId="1" xfId="0" applyNumberFormat="1" applyFont="1" applyBorder="1" applyAlignment="1">
      <alignment horizontal="center" vertical="center"/>
    </xf>
    <xf numFmtId="4" fontId="27" fillId="0" borderId="1" xfId="0" applyNumberFormat="1" applyFont="1" applyBorder="1"/>
    <xf numFmtId="0" fontId="15" fillId="0" borderId="1" xfId="0" applyFont="1" applyBorder="1" applyAlignment="1">
      <alignment wrapText="1"/>
    </xf>
    <xf numFmtId="0" fontId="27" fillId="0" borderId="1" xfId="0" applyFont="1" applyBorder="1"/>
    <xf numFmtId="4" fontId="15" fillId="0" borderId="0" xfId="0" applyNumberFormat="1" applyFont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4" fontId="29" fillId="0" borderId="0" xfId="0" applyNumberFormat="1" applyFont="1" applyAlignment="1">
      <alignment horizontal="center" vertical="center"/>
    </xf>
    <xf numFmtId="4" fontId="29" fillId="0" borderId="0" xfId="0" applyNumberFormat="1" applyFont="1" applyAlignment="1">
      <alignment horizontal="center"/>
    </xf>
    <xf numFmtId="164" fontId="29" fillId="0" borderId="0" xfId="0" applyNumberFormat="1" applyFont="1" applyAlignment="1">
      <alignment horizontal="center" vertical="center"/>
    </xf>
    <xf numFmtId="4" fontId="15" fillId="0" borderId="3" xfId="0" applyNumberFormat="1" applyFont="1" applyBorder="1" applyAlignment="1">
      <alignment wrapText="1"/>
    </xf>
    <xf numFmtId="1" fontId="15" fillId="0" borderId="3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0" fontId="15" fillId="0" borderId="4" xfId="0" applyFont="1" applyBorder="1" applyAlignment="1"/>
    <xf numFmtId="0" fontId="15" fillId="0" borderId="5" xfId="0" applyFont="1" applyBorder="1" applyAlignment="1"/>
    <xf numFmtId="0" fontId="15" fillId="0" borderId="6" xfId="0" applyFont="1" applyBorder="1" applyAlignment="1"/>
    <xf numFmtId="0" fontId="15" fillId="0" borderId="4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3" fillId="0" borderId="4" xfId="0" applyFont="1" applyBorder="1" applyAlignment="1"/>
    <xf numFmtId="0" fontId="23" fillId="0" borderId="5" xfId="0" applyFont="1" applyBorder="1" applyAlignment="1"/>
    <xf numFmtId="0" fontId="23" fillId="0" borderId="6" xfId="0" applyFont="1" applyBorder="1" applyAlignment="1"/>
    <xf numFmtId="0" fontId="24" fillId="0" borderId="4" xfId="0" applyFont="1" applyBorder="1" applyAlignment="1"/>
    <xf numFmtId="0" fontId="24" fillId="0" borderId="5" xfId="0" applyFont="1" applyBorder="1" applyAlignment="1"/>
    <xf numFmtId="0" fontId="24" fillId="0" borderId="6" xfId="0" applyFont="1" applyBorder="1" applyAlignment="1"/>
    <xf numFmtId="0" fontId="27" fillId="0" borderId="4" xfId="0" applyFont="1" applyBorder="1" applyAlignment="1"/>
    <xf numFmtId="0" fontId="27" fillId="0" borderId="5" xfId="0" applyFont="1" applyBorder="1" applyAlignment="1"/>
    <xf numFmtId="0" fontId="27" fillId="0" borderId="6" xfId="0" applyFont="1" applyBorder="1" applyAlignment="1"/>
    <xf numFmtId="0" fontId="28" fillId="0" borderId="4" xfId="0" applyFont="1" applyBorder="1" applyAlignment="1"/>
    <xf numFmtId="0" fontId="28" fillId="0" borderId="5" xfId="0" applyFont="1" applyBorder="1" applyAlignment="1"/>
    <xf numFmtId="0" fontId="28" fillId="0" borderId="6" xfId="0" applyFont="1" applyBorder="1" applyAlignment="1"/>
    <xf numFmtId="4" fontId="23" fillId="0" borderId="4" xfId="0" applyNumberFormat="1" applyFont="1" applyBorder="1" applyAlignment="1"/>
    <xf numFmtId="4" fontId="23" fillId="0" borderId="5" xfId="0" applyNumberFormat="1" applyFont="1" applyBorder="1" applyAlignment="1"/>
    <xf numFmtId="4" fontId="23" fillId="0" borderId="6" xfId="0" applyNumberFormat="1" applyFont="1" applyBorder="1" applyAlignment="1"/>
    <xf numFmtId="4" fontId="24" fillId="0" borderId="4" xfId="0" applyNumberFormat="1" applyFont="1" applyBorder="1" applyAlignment="1"/>
    <xf numFmtId="4" fontId="24" fillId="0" borderId="5" xfId="0" applyNumberFormat="1" applyFont="1" applyBorder="1" applyAlignment="1"/>
    <xf numFmtId="4" fontId="24" fillId="0" borderId="6" xfId="0" applyNumberFormat="1" applyFont="1" applyBorder="1" applyAlignment="1"/>
    <xf numFmtId="4" fontId="27" fillId="0" borderId="4" xfId="0" applyNumberFormat="1" applyFont="1" applyBorder="1" applyAlignment="1"/>
    <xf numFmtId="4" fontId="27" fillId="0" borderId="5" xfId="0" applyNumberFormat="1" applyFont="1" applyBorder="1" applyAlignment="1"/>
    <xf numFmtId="4" fontId="27" fillId="0" borderId="6" xfId="0" applyNumberFormat="1" applyFont="1" applyBorder="1" applyAlignme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0" fillId="0" borderId="0" xfId="0" applyFont="1"/>
    <xf numFmtId="3" fontId="2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1" xfId="0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left" wrapText="1"/>
    </xf>
    <xf numFmtId="0" fontId="18" fillId="0" borderId="0" xfId="0" applyFont="1" applyAlignment="1">
      <alignment horizontal="center"/>
    </xf>
    <xf numFmtId="0" fontId="15" fillId="0" borderId="1" xfId="0" applyFont="1" applyBorder="1" applyAlignment="1">
      <alignment horizontal="left" wrapText="1"/>
    </xf>
    <xf numFmtId="0" fontId="20" fillId="0" borderId="0" xfId="0" applyFont="1" applyAlignment="1">
      <alignment horizontal="center" wrapText="1"/>
    </xf>
    <xf numFmtId="0" fontId="15" fillId="0" borderId="4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22" fillId="2" borderId="0" xfId="0" applyFont="1" applyFill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0" fontId="15" fillId="0" borderId="0" xfId="0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164" fontId="15" fillId="0" borderId="0" xfId="0" applyNumberFormat="1" applyFont="1" applyBorder="1" applyAlignment="1">
      <alignment horizontal="center" vertical="center"/>
    </xf>
    <xf numFmtId="0" fontId="31" fillId="0" borderId="0" xfId="0" applyFont="1" applyBorder="1"/>
    <xf numFmtId="0" fontId="31" fillId="0" borderId="0" xfId="0" applyFont="1" applyBorder="1" applyAlignment="1">
      <alignment horizontal="center" vertical="center"/>
    </xf>
    <xf numFmtId="4" fontId="31" fillId="0" borderId="0" xfId="0" applyNumberFormat="1" applyFont="1" applyBorder="1" applyAlignment="1">
      <alignment horizontal="center" vertical="center"/>
    </xf>
    <xf numFmtId="164" fontId="31" fillId="0" borderId="0" xfId="0" applyNumberFormat="1" applyFont="1" applyBorder="1" applyAlignment="1">
      <alignment horizontal="center" vertical="center"/>
    </xf>
  </cellXfs>
  <cellStyles count="20">
    <cellStyle name="Гиперссылка" xfId="16" builtinId="8"/>
    <cellStyle name="Обычный" xfId="0" builtinId="0"/>
    <cellStyle name="Обычный 10 3" xfId="18" xr:uid="{00000000-0005-0000-0000-000002000000}"/>
    <cellStyle name="Обычный 12" xfId="13" xr:uid="{00000000-0005-0000-0000-000003000000}"/>
    <cellStyle name="Обычный 12 2" xfId="14" xr:uid="{00000000-0005-0000-0000-000004000000}"/>
    <cellStyle name="Обычный 12 3" xfId="17" xr:uid="{00000000-0005-0000-0000-000005000000}"/>
    <cellStyle name="Обычный 12 6" xfId="15" xr:uid="{00000000-0005-0000-0000-000006000000}"/>
    <cellStyle name="Обычный 18" xfId="19" xr:uid="{00000000-0005-0000-0000-000007000000}"/>
    <cellStyle name="Обычный 2" xfId="1" xr:uid="{00000000-0005-0000-0000-000008000000}"/>
    <cellStyle name="Обычный 2 2" xfId="2" xr:uid="{00000000-0005-0000-0000-000009000000}"/>
    <cellStyle name="Обычный 2 3" xfId="7" xr:uid="{00000000-0005-0000-0000-00000A000000}"/>
    <cellStyle name="Обычный 2 4" xfId="5" xr:uid="{00000000-0005-0000-0000-00000B000000}"/>
    <cellStyle name="Обычный 2 5" xfId="12" xr:uid="{00000000-0005-0000-0000-00000C000000}"/>
    <cellStyle name="Обычный 3 5" xfId="10" xr:uid="{00000000-0005-0000-0000-00000D000000}"/>
    <cellStyle name="Обычный 4 7" xfId="11" xr:uid="{00000000-0005-0000-0000-00000E000000}"/>
    <cellStyle name="Обычный 5" xfId="3" xr:uid="{00000000-0005-0000-0000-00000F000000}"/>
    <cellStyle name="Процентный 2" xfId="4" xr:uid="{00000000-0005-0000-0000-000010000000}"/>
    <cellStyle name="Процентный 2 2" xfId="8" xr:uid="{00000000-0005-0000-0000-000011000000}"/>
    <cellStyle name="Финансовый 2" xfId="6" xr:uid="{00000000-0005-0000-0000-000012000000}"/>
    <cellStyle name="Финансовый 2 2" xfId="9" xr:uid="{00000000-0005-0000-0000-000013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S3\Desktop\&#1057;&#1054;&#1060;_&#1055;&#1088;&#1080;&#1083;&#1086;&#1078;&#1077;&#1085;&#1080;&#1077;%2011%20&#1085;&#1072;%2029.08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ила заполнения"/>
      <sheetName val="Данные заявок на ТП"/>
      <sheetName val="Регионы"/>
      <sheetName val="ДЗО"/>
      <sheetName val="Филиалы,ВЗО,Общ.под управл."/>
      <sheetName val="Тип примененного тарифа"/>
      <sheetName val="Категория договора ТП"/>
      <sheetName val="Статусы ТП"/>
      <sheetName val="ОКВЭД"/>
      <sheetName val="Лист4"/>
      <sheetName val="Лист5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Поступила</v>
          </cell>
        </row>
        <row r="3">
          <cell r="A3" t="str">
            <v>Договор направлен</v>
          </cell>
        </row>
        <row r="4">
          <cell r="A4" t="str">
            <v>Договор заключен</v>
          </cell>
        </row>
        <row r="5">
          <cell r="A5" t="str">
            <v>ТУ выполнены</v>
          </cell>
        </row>
        <row r="6">
          <cell r="A6" t="str">
            <v>Объект присоединен</v>
          </cell>
        </row>
        <row r="7">
          <cell r="A7" t="str">
            <v>Акты подписаны</v>
          </cell>
        </row>
        <row r="8">
          <cell r="A8" t="str">
            <v>Договор расторгнут</v>
          </cell>
        </row>
        <row r="9">
          <cell r="A9" t="str">
            <v>Получение недостающих сведений</v>
          </cell>
        </row>
        <row r="10">
          <cell r="A10" t="str">
            <v>Заявка аннулирована ДЗО</v>
          </cell>
        </row>
        <row r="11">
          <cell r="A11" t="str">
            <v>Отзыв заявителем заявки на ТП</v>
          </cell>
        </row>
        <row r="12">
          <cell r="A12" t="str">
            <v>Заявка принята в работу</v>
          </cell>
        </row>
      </sheetData>
      <sheetData sheetId="8">
        <row r="2">
          <cell r="A2" t="str">
            <v>-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hechenenergo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3"/>
  <sheetViews>
    <sheetView tabSelected="1" view="pageBreakPreview" zoomScaleNormal="100" zoomScaleSheetLayoutView="100" workbookViewId="0">
      <selection activeCell="C11" sqref="C11"/>
    </sheetView>
  </sheetViews>
  <sheetFormatPr defaultColWidth="9.140625" defaultRowHeight="16.5" x14ac:dyDescent="0.3"/>
  <cols>
    <col min="1" max="1" width="4.42578125" style="1" customWidth="1"/>
    <col min="2" max="2" width="42.28515625" style="1" customWidth="1"/>
    <col min="3" max="3" width="71" style="1" customWidth="1"/>
    <col min="4" max="16384" width="9.140625" style="1"/>
  </cols>
  <sheetData>
    <row r="1" spans="2:3" ht="18.75" x14ac:dyDescent="0.3">
      <c r="B1" s="14"/>
      <c r="C1" s="14"/>
    </row>
    <row r="2" spans="2:3" ht="18.75" x14ac:dyDescent="0.3">
      <c r="B2" s="125" t="s">
        <v>58</v>
      </c>
      <c r="C2" s="125"/>
    </row>
    <row r="3" spans="2:3" ht="18.75" x14ac:dyDescent="0.3">
      <c r="B3" s="14"/>
      <c r="C3" s="14"/>
    </row>
    <row r="4" spans="2:3" ht="18.75" x14ac:dyDescent="0.3">
      <c r="B4" s="24" t="s">
        <v>59</v>
      </c>
      <c r="C4" s="24" t="s">
        <v>86</v>
      </c>
    </row>
    <row r="5" spans="2:3" ht="18.75" x14ac:dyDescent="0.3">
      <c r="B5" s="24" t="s">
        <v>60</v>
      </c>
      <c r="C5" s="24" t="s">
        <v>87</v>
      </c>
    </row>
    <row r="6" spans="2:3" ht="18.75" x14ac:dyDescent="0.3">
      <c r="B6" s="24" t="s">
        <v>61</v>
      </c>
      <c r="C6" s="24" t="s">
        <v>88</v>
      </c>
    </row>
    <row r="7" spans="2:3" ht="18.75" x14ac:dyDescent="0.3">
      <c r="B7" s="24" t="s">
        <v>62</v>
      </c>
      <c r="C7" s="24" t="s">
        <v>89</v>
      </c>
    </row>
    <row r="8" spans="2:3" ht="18.75" x14ac:dyDescent="0.3">
      <c r="B8" s="24" t="s">
        <v>63</v>
      </c>
      <c r="C8" s="25">
        <v>2016081143</v>
      </c>
    </row>
    <row r="9" spans="2:3" ht="18.75" x14ac:dyDescent="0.3">
      <c r="B9" s="24" t="s">
        <v>64</v>
      </c>
      <c r="C9" s="25">
        <v>201401001</v>
      </c>
    </row>
    <row r="10" spans="2:3" ht="18.75" x14ac:dyDescent="0.3">
      <c r="B10" s="24" t="s">
        <v>65</v>
      </c>
      <c r="C10" s="24" t="s">
        <v>152</v>
      </c>
    </row>
    <row r="11" spans="2:3" ht="18.75" x14ac:dyDescent="0.3">
      <c r="B11" s="24" t="s">
        <v>66</v>
      </c>
      <c r="C11" s="26" t="s">
        <v>90</v>
      </c>
    </row>
    <row r="12" spans="2:3" ht="18.75" x14ac:dyDescent="0.3">
      <c r="B12" s="24" t="s">
        <v>67</v>
      </c>
      <c r="C12" s="24" t="s">
        <v>91</v>
      </c>
    </row>
    <row r="13" spans="2:3" ht="18.75" x14ac:dyDescent="0.3">
      <c r="B13" s="24" t="s">
        <v>68</v>
      </c>
      <c r="C13" s="24"/>
    </row>
  </sheetData>
  <mergeCells count="1">
    <mergeCell ref="B2:C2"/>
  </mergeCells>
  <hyperlinks>
    <hyperlink ref="C11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144"/>
  <sheetViews>
    <sheetView view="pageBreakPreview" topLeftCell="A7" zoomScale="70" zoomScaleNormal="70" zoomScaleSheetLayoutView="70" workbookViewId="0">
      <pane xSplit="3" ySplit="6" topLeftCell="D108" activePane="bottomRight" state="frozen"/>
      <selection activeCell="A7" sqref="A7"/>
      <selection pane="topRight" activeCell="D7" sqref="D7"/>
      <selection pane="bottomLeft" activeCell="A13" sqref="A13"/>
      <selection pane="bottomRight" activeCell="C153" sqref="C153"/>
    </sheetView>
  </sheetViews>
  <sheetFormatPr defaultColWidth="9.140625" defaultRowHeight="15.75" x14ac:dyDescent="0.25"/>
  <cols>
    <col min="1" max="1" width="9.140625" style="30"/>
    <col min="2" max="2" width="13.42578125" style="31" customWidth="1"/>
    <col min="3" max="3" width="89.28515625" style="32" customWidth="1"/>
    <col min="4" max="4" width="12" style="51" customWidth="1"/>
    <col min="5" max="5" width="11.85546875" style="51" customWidth="1"/>
    <col min="6" max="6" width="25.140625" style="52" customWidth="1"/>
    <col min="7" max="7" width="15.5703125" style="53" customWidth="1"/>
    <col min="8" max="8" width="20.5703125" style="42" customWidth="1"/>
    <col min="9" max="9" width="16.140625" style="32" hidden="1" customWidth="1"/>
    <col min="10" max="10" width="0" style="32" hidden="1" customWidth="1"/>
    <col min="11" max="11" width="12" style="32" hidden="1" customWidth="1"/>
    <col min="12" max="12" width="0" style="32" hidden="1" customWidth="1"/>
    <col min="13" max="14" width="0" style="54" hidden="1" customWidth="1"/>
    <col min="15" max="15" width="12" style="54" hidden="1" customWidth="1"/>
    <col min="16" max="22" width="0" style="54" hidden="1" customWidth="1"/>
    <col min="23" max="27" width="0" style="32" hidden="1" customWidth="1"/>
    <col min="28" max="16384" width="9.140625" style="32"/>
  </cols>
  <sheetData>
    <row r="2" spans="1:22" x14ac:dyDescent="0.25">
      <c r="G2" s="53" t="s">
        <v>170</v>
      </c>
    </row>
    <row r="3" spans="1:22" x14ac:dyDescent="0.25">
      <c r="G3" s="53" t="s">
        <v>75</v>
      </c>
    </row>
    <row r="4" spans="1:22" x14ac:dyDescent="0.25">
      <c r="G4" s="53" t="s">
        <v>76</v>
      </c>
    </row>
    <row r="5" spans="1:22" x14ac:dyDescent="0.25">
      <c r="G5" s="53" t="s">
        <v>77</v>
      </c>
    </row>
    <row r="6" spans="1:22" x14ac:dyDescent="0.25">
      <c r="G6" s="53" t="s">
        <v>78</v>
      </c>
    </row>
    <row r="8" spans="1:22" ht="52.5" customHeight="1" x14ac:dyDescent="0.25">
      <c r="B8" s="127" t="s">
        <v>171</v>
      </c>
      <c r="C8" s="127"/>
      <c r="D8" s="127"/>
      <c r="E8" s="127"/>
      <c r="F8" s="127"/>
      <c r="G8" s="127"/>
      <c r="H8" s="127"/>
    </row>
    <row r="12" spans="1:22" s="51" customFormat="1" ht="141.75" x14ac:dyDescent="0.25">
      <c r="A12" s="55"/>
      <c r="B12" s="27" t="s">
        <v>70</v>
      </c>
      <c r="C12" s="33" t="s">
        <v>172</v>
      </c>
      <c r="D12" s="33" t="s">
        <v>5</v>
      </c>
      <c r="E12" s="33" t="s">
        <v>6</v>
      </c>
      <c r="F12" s="56" t="s">
        <v>173</v>
      </c>
      <c r="G12" s="34" t="s">
        <v>80</v>
      </c>
      <c r="H12" s="33" t="s">
        <v>174</v>
      </c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22" x14ac:dyDescent="0.25">
      <c r="B13" s="63"/>
      <c r="C13" s="64" t="s">
        <v>0</v>
      </c>
      <c r="D13" s="65"/>
      <c r="E13" s="65"/>
      <c r="F13" s="66"/>
      <c r="G13" s="67"/>
      <c r="H13" s="68"/>
    </row>
    <row r="14" spans="1:22" x14ac:dyDescent="0.25">
      <c r="B14" s="37"/>
      <c r="C14" s="87" t="s">
        <v>175</v>
      </c>
      <c r="D14" s="88"/>
      <c r="E14" s="88"/>
      <c r="F14" s="88"/>
      <c r="G14" s="88"/>
      <c r="H14" s="89"/>
    </row>
    <row r="15" spans="1:22" x14ac:dyDescent="0.25">
      <c r="B15" s="37"/>
      <c r="C15" s="87" t="s">
        <v>176</v>
      </c>
      <c r="D15" s="88"/>
      <c r="E15" s="88"/>
      <c r="F15" s="88"/>
      <c r="G15" s="88"/>
      <c r="H15" s="89"/>
    </row>
    <row r="16" spans="1:22" x14ac:dyDescent="0.25">
      <c r="B16" s="37"/>
      <c r="C16" s="87" t="s">
        <v>177</v>
      </c>
      <c r="D16" s="88"/>
      <c r="E16" s="88"/>
      <c r="F16" s="88"/>
      <c r="G16" s="88"/>
      <c r="H16" s="89"/>
    </row>
    <row r="17" spans="2:10" ht="15.75" customHeight="1" x14ac:dyDescent="0.25">
      <c r="B17" s="37"/>
      <c r="C17" s="90" t="s">
        <v>178</v>
      </c>
      <c r="D17" s="91"/>
      <c r="E17" s="91"/>
      <c r="F17" s="91"/>
      <c r="G17" s="91"/>
      <c r="H17" s="92"/>
    </row>
    <row r="18" spans="2:10" x14ac:dyDescent="0.25">
      <c r="B18" s="37"/>
      <c r="C18" s="90" t="s">
        <v>179</v>
      </c>
      <c r="D18" s="91"/>
      <c r="E18" s="91"/>
      <c r="F18" s="91"/>
      <c r="G18" s="91"/>
      <c r="H18" s="92"/>
    </row>
    <row r="19" spans="2:10" ht="15.75" customHeight="1" x14ac:dyDescent="0.25">
      <c r="B19" s="37"/>
      <c r="C19" s="90" t="s">
        <v>180</v>
      </c>
      <c r="D19" s="91"/>
      <c r="E19" s="91"/>
      <c r="F19" s="91"/>
      <c r="G19" s="91"/>
      <c r="H19" s="92"/>
    </row>
    <row r="20" spans="2:10" x14ac:dyDescent="0.25">
      <c r="B20" s="37"/>
      <c r="C20" s="90" t="s">
        <v>181</v>
      </c>
      <c r="D20" s="91"/>
      <c r="E20" s="91"/>
      <c r="F20" s="91"/>
      <c r="G20" s="91"/>
      <c r="H20" s="92"/>
    </row>
    <row r="21" spans="2:10" ht="18" x14ac:dyDescent="0.25">
      <c r="B21" s="71"/>
      <c r="C21" s="105" t="s">
        <v>122</v>
      </c>
      <c r="D21" s="106"/>
      <c r="E21" s="106"/>
      <c r="F21" s="106"/>
      <c r="G21" s="106"/>
      <c r="H21" s="107"/>
    </row>
    <row r="22" spans="2:10" x14ac:dyDescent="0.25">
      <c r="B22" s="71"/>
      <c r="C22" s="108" t="s">
        <v>118</v>
      </c>
      <c r="D22" s="109"/>
      <c r="E22" s="109"/>
      <c r="F22" s="109"/>
      <c r="G22" s="109"/>
      <c r="H22" s="110"/>
    </row>
    <row r="23" spans="2:10" x14ac:dyDescent="0.25">
      <c r="B23" s="71"/>
      <c r="C23" s="108" t="s">
        <v>120</v>
      </c>
      <c r="D23" s="109"/>
      <c r="E23" s="109"/>
      <c r="F23" s="109"/>
      <c r="G23" s="109"/>
      <c r="H23" s="110"/>
    </row>
    <row r="24" spans="2:10" x14ac:dyDescent="0.25">
      <c r="B24" s="71"/>
      <c r="C24" s="111" t="s">
        <v>4</v>
      </c>
      <c r="D24" s="112"/>
      <c r="E24" s="112"/>
      <c r="F24" s="112"/>
      <c r="G24" s="112"/>
      <c r="H24" s="113"/>
    </row>
    <row r="25" spans="2:10" x14ac:dyDescent="0.25">
      <c r="B25" s="71"/>
      <c r="C25" s="108" t="s">
        <v>206</v>
      </c>
      <c r="D25" s="109"/>
      <c r="E25" s="109"/>
      <c r="F25" s="109"/>
      <c r="G25" s="109"/>
      <c r="H25" s="110"/>
      <c r="I25" s="32" t="s">
        <v>207</v>
      </c>
    </row>
    <row r="26" spans="2:10" ht="31.5" x14ac:dyDescent="0.25">
      <c r="B26" s="28">
        <v>1</v>
      </c>
      <c r="C26" s="73" t="s">
        <v>100</v>
      </c>
      <c r="D26" s="74">
        <v>2020</v>
      </c>
      <c r="E26" s="38">
        <v>0.4</v>
      </c>
      <c r="F26" s="39">
        <v>130</v>
      </c>
      <c r="G26" s="39">
        <v>7</v>
      </c>
      <c r="H26" s="39">
        <v>247.26223000000002</v>
      </c>
      <c r="I26" s="58">
        <f>H26/F26*1000</f>
        <v>1902.0171538461539</v>
      </c>
    </row>
    <row r="27" spans="2:10" ht="31.5" x14ac:dyDescent="0.25">
      <c r="B27" s="28">
        <f>B26+1</f>
        <v>2</v>
      </c>
      <c r="C27" s="73" t="s">
        <v>101</v>
      </c>
      <c r="D27" s="74">
        <v>2020</v>
      </c>
      <c r="E27" s="38">
        <v>0.4</v>
      </c>
      <c r="F27" s="39">
        <v>400</v>
      </c>
      <c r="G27" s="39">
        <v>15</v>
      </c>
      <c r="H27" s="39">
        <v>173.86401000000001</v>
      </c>
      <c r="I27" s="60">
        <f t="shared" ref="I27:I42" si="0">H27/F27*1000</f>
        <v>434.66002500000002</v>
      </c>
      <c r="J27" s="61" t="s">
        <v>208</v>
      </c>
    </row>
    <row r="28" spans="2:10" ht="31.5" x14ac:dyDescent="0.25">
      <c r="B28" s="28">
        <f t="shared" ref="B28:B42" si="1">B27+1</f>
        <v>3</v>
      </c>
      <c r="C28" s="73" t="s">
        <v>102</v>
      </c>
      <c r="D28" s="74">
        <v>2020</v>
      </c>
      <c r="E28" s="38">
        <v>0.4</v>
      </c>
      <c r="F28" s="39">
        <v>350</v>
      </c>
      <c r="G28" s="39">
        <v>6</v>
      </c>
      <c r="H28" s="39">
        <v>317.99075999999997</v>
      </c>
      <c r="I28" s="58">
        <f t="shared" si="0"/>
        <v>908.54502857142847</v>
      </c>
    </row>
    <row r="29" spans="2:10" ht="31.5" x14ac:dyDescent="0.25">
      <c r="B29" s="28">
        <f t="shared" si="1"/>
        <v>4</v>
      </c>
      <c r="C29" s="73" t="s">
        <v>103</v>
      </c>
      <c r="D29" s="74">
        <v>2020</v>
      </c>
      <c r="E29" s="38">
        <v>0.4</v>
      </c>
      <c r="F29" s="39">
        <v>250</v>
      </c>
      <c r="G29" s="39">
        <v>7</v>
      </c>
      <c r="H29" s="39">
        <v>220.77033000000003</v>
      </c>
      <c r="I29" s="58">
        <f t="shared" si="0"/>
        <v>883.08132000000012</v>
      </c>
    </row>
    <row r="30" spans="2:10" ht="31.5" x14ac:dyDescent="0.25">
      <c r="B30" s="28">
        <f t="shared" si="1"/>
        <v>5</v>
      </c>
      <c r="C30" s="73" t="s">
        <v>104</v>
      </c>
      <c r="D30" s="74">
        <v>2020</v>
      </c>
      <c r="E30" s="38">
        <v>0.4</v>
      </c>
      <c r="F30" s="39">
        <v>350</v>
      </c>
      <c r="G30" s="39">
        <v>10</v>
      </c>
      <c r="H30" s="39">
        <v>330.80616000000003</v>
      </c>
      <c r="I30" s="58">
        <f t="shared" si="0"/>
        <v>945.16045714285724</v>
      </c>
    </row>
    <row r="31" spans="2:10" ht="47.25" x14ac:dyDescent="0.25">
      <c r="B31" s="28">
        <f t="shared" si="1"/>
        <v>6</v>
      </c>
      <c r="C31" s="73" t="s">
        <v>153</v>
      </c>
      <c r="D31" s="74">
        <v>2021</v>
      </c>
      <c r="E31" s="38">
        <v>0.4</v>
      </c>
      <c r="F31" s="39">
        <v>320</v>
      </c>
      <c r="G31" s="39">
        <v>15</v>
      </c>
      <c r="H31" s="39">
        <v>477.62599999999998</v>
      </c>
      <c r="I31" s="58">
        <f t="shared" si="0"/>
        <v>1492.58125</v>
      </c>
    </row>
    <row r="32" spans="2:10" ht="47.25" x14ac:dyDescent="0.25">
      <c r="B32" s="28">
        <f t="shared" si="1"/>
        <v>7</v>
      </c>
      <c r="C32" s="73" t="s">
        <v>154</v>
      </c>
      <c r="D32" s="74">
        <v>2021</v>
      </c>
      <c r="E32" s="38">
        <v>0.4</v>
      </c>
      <c r="F32" s="39">
        <v>130</v>
      </c>
      <c r="G32" s="39">
        <v>10</v>
      </c>
      <c r="H32" s="39">
        <v>223.56700000000001</v>
      </c>
      <c r="I32" s="58">
        <f t="shared" si="0"/>
        <v>1719.7461538461539</v>
      </c>
    </row>
    <row r="33" spans="2:9" ht="47.25" x14ac:dyDescent="0.25">
      <c r="B33" s="28">
        <f t="shared" si="1"/>
        <v>8</v>
      </c>
      <c r="C33" s="73" t="s">
        <v>155</v>
      </c>
      <c r="D33" s="74">
        <v>2021</v>
      </c>
      <c r="E33" s="38">
        <v>0.4</v>
      </c>
      <c r="F33" s="39">
        <v>49</v>
      </c>
      <c r="G33" s="39">
        <v>15</v>
      </c>
      <c r="H33" s="39">
        <v>165.60599999999999</v>
      </c>
      <c r="I33" s="58">
        <f t="shared" si="0"/>
        <v>3379.7142857142853</v>
      </c>
    </row>
    <row r="34" spans="2:9" ht="47.25" x14ac:dyDescent="0.25">
      <c r="B34" s="28">
        <f t="shared" si="1"/>
        <v>9</v>
      </c>
      <c r="C34" s="73" t="s">
        <v>156</v>
      </c>
      <c r="D34" s="74">
        <v>2021</v>
      </c>
      <c r="E34" s="38">
        <v>0.4</v>
      </c>
      <c r="F34" s="39">
        <v>430</v>
      </c>
      <c r="G34" s="39">
        <v>7</v>
      </c>
      <c r="H34" s="39">
        <v>646.41399999999999</v>
      </c>
      <c r="I34" s="58">
        <f t="shared" si="0"/>
        <v>1503.2883720930233</v>
      </c>
    </row>
    <row r="35" spans="2:9" ht="47.25" x14ac:dyDescent="0.25">
      <c r="B35" s="28">
        <f t="shared" si="1"/>
        <v>10</v>
      </c>
      <c r="C35" s="73" t="s">
        <v>157</v>
      </c>
      <c r="D35" s="74">
        <v>2021</v>
      </c>
      <c r="E35" s="38">
        <v>0.4</v>
      </c>
      <c r="F35" s="39">
        <v>200</v>
      </c>
      <c r="G35" s="39">
        <v>8</v>
      </c>
      <c r="H35" s="39">
        <v>415.24799999999999</v>
      </c>
      <c r="I35" s="58">
        <f t="shared" si="0"/>
        <v>2076.2399999999998</v>
      </c>
    </row>
    <row r="36" spans="2:9" ht="47.25" x14ac:dyDescent="0.25">
      <c r="B36" s="28">
        <f t="shared" si="1"/>
        <v>11</v>
      </c>
      <c r="C36" s="73" t="s">
        <v>158</v>
      </c>
      <c r="D36" s="74">
        <v>2021</v>
      </c>
      <c r="E36" s="38">
        <v>0.4</v>
      </c>
      <c r="F36" s="39">
        <v>500</v>
      </c>
      <c r="G36" s="39">
        <v>8</v>
      </c>
      <c r="H36" s="39">
        <v>873.40800000000002</v>
      </c>
      <c r="I36" s="58">
        <f t="shared" si="0"/>
        <v>1746.816</v>
      </c>
    </row>
    <row r="37" spans="2:9" ht="47.25" x14ac:dyDescent="0.25">
      <c r="B37" s="28">
        <f t="shared" si="1"/>
        <v>12</v>
      </c>
      <c r="C37" s="73" t="s">
        <v>159</v>
      </c>
      <c r="D37" s="74">
        <v>2021</v>
      </c>
      <c r="E37" s="38">
        <v>0.4</v>
      </c>
      <c r="F37" s="39">
        <v>500</v>
      </c>
      <c r="G37" s="39">
        <v>8</v>
      </c>
      <c r="H37" s="39">
        <v>1093.06</v>
      </c>
      <c r="I37" s="58">
        <f t="shared" si="0"/>
        <v>2186.12</v>
      </c>
    </row>
    <row r="38" spans="2:9" ht="47.25" x14ac:dyDescent="0.25">
      <c r="B38" s="28">
        <f t="shared" si="1"/>
        <v>13</v>
      </c>
      <c r="C38" s="73" t="s">
        <v>160</v>
      </c>
      <c r="D38" s="74">
        <v>2021</v>
      </c>
      <c r="E38" s="38">
        <v>0.4</v>
      </c>
      <c r="F38" s="39">
        <v>350</v>
      </c>
      <c r="G38" s="39">
        <v>9</v>
      </c>
      <c r="H38" s="39">
        <v>507.892</v>
      </c>
      <c r="I38" s="58">
        <f t="shared" si="0"/>
        <v>1451.12</v>
      </c>
    </row>
    <row r="39" spans="2:9" ht="47.25" x14ac:dyDescent="0.25">
      <c r="B39" s="28">
        <f t="shared" si="1"/>
        <v>14</v>
      </c>
      <c r="C39" s="73" t="s">
        <v>161</v>
      </c>
      <c r="D39" s="74">
        <v>2021</v>
      </c>
      <c r="E39" s="38">
        <v>0.4</v>
      </c>
      <c r="F39" s="39">
        <v>240</v>
      </c>
      <c r="G39" s="39">
        <v>10</v>
      </c>
      <c r="H39" s="39">
        <v>476.584</v>
      </c>
      <c r="I39" s="58">
        <f t="shared" si="0"/>
        <v>1985.7666666666667</v>
      </c>
    </row>
    <row r="40" spans="2:9" ht="47.25" x14ac:dyDescent="0.25">
      <c r="B40" s="28">
        <f>B39+1</f>
        <v>15</v>
      </c>
      <c r="C40" s="73" t="s">
        <v>162</v>
      </c>
      <c r="D40" s="74">
        <v>2021</v>
      </c>
      <c r="E40" s="38">
        <v>0.4</v>
      </c>
      <c r="F40" s="39">
        <v>130</v>
      </c>
      <c r="G40" s="39">
        <v>7</v>
      </c>
      <c r="H40" s="39">
        <v>212.649</v>
      </c>
      <c r="I40" s="58">
        <f t="shared" si="0"/>
        <v>1635.7615384615385</v>
      </c>
    </row>
    <row r="41" spans="2:9" ht="47.25" x14ac:dyDescent="0.25">
      <c r="B41" s="28">
        <f t="shared" si="1"/>
        <v>16</v>
      </c>
      <c r="C41" s="73" t="s">
        <v>163</v>
      </c>
      <c r="D41" s="74">
        <v>2021</v>
      </c>
      <c r="E41" s="38">
        <v>0.4</v>
      </c>
      <c r="F41" s="39">
        <v>140</v>
      </c>
      <c r="G41" s="39">
        <v>8</v>
      </c>
      <c r="H41" s="39">
        <v>329.85300000000001</v>
      </c>
      <c r="I41" s="58">
        <f t="shared" si="0"/>
        <v>2356.0928571428572</v>
      </c>
    </row>
    <row r="42" spans="2:9" ht="47.25" x14ac:dyDescent="0.25">
      <c r="B42" s="28">
        <f t="shared" si="1"/>
        <v>17</v>
      </c>
      <c r="C42" s="73" t="s">
        <v>164</v>
      </c>
      <c r="D42" s="74">
        <v>2021</v>
      </c>
      <c r="E42" s="38">
        <v>0.4</v>
      </c>
      <c r="F42" s="39">
        <v>300</v>
      </c>
      <c r="G42" s="39">
        <v>7</v>
      </c>
      <c r="H42" s="39">
        <v>334.03399999999999</v>
      </c>
      <c r="I42" s="58">
        <f t="shared" si="0"/>
        <v>1113.4466666666667</v>
      </c>
    </row>
    <row r="43" spans="2:9" x14ac:dyDescent="0.25">
      <c r="B43" s="71"/>
      <c r="C43" s="72" t="s">
        <v>121</v>
      </c>
      <c r="D43" s="74"/>
      <c r="E43" s="38"/>
      <c r="F43" s="38"/>
      <c r="G43" s="38"/>
      <c r="H43" s="38"/>
    </row>
    <row r="44" spans="2:9" x14ac:dyDescent="0.25">
      <c r="B44" s="71"/>
      <c r="C44" s="72" t="s">
        <v>119</v>
      </c>
      <c r="D44" s="74"/>
      <c r="E44" s="38"/>
      <c r="F44" s="38"/>
      <c r="G44" s="38"/>
      <c r="H44" s="38"/>
    </row>
    <row r="45" spans="2:9" x14ac:dyDescent="0.25">
      <c r="B45" s="71"/>
      <c r="C45" s="75" t="s">
        <v>3</v>
      </c>
      <c r="D45" s="74"/>
      <c r="E45" s="38"/>
      <c r="F45" s="38"/>
      <c r="G45" s="38"/>
      <c r="H45" s="38"/>
    </row>
    <row r="46" spans="2:9" hidden="1" x14ac:dyDescent="0.25">
      <c r="B46" s="57"/>
      <c r="C46" s="83"/>
      <c r="D46" s="84"/>
      <c r="E46" s="85"/>
      <c r="F46" s="85"/>
      <c r="G46" s="85"/>
      <c r="H46" s="85"/>
      <c r="I46" s="58"/>
    </row>
    <row r="47" spans="2:9" ht="47.25" x14ac:dyDescent="0.25">
      <c r="B47" s="28">
        <v>1</v>
      </c>
      <c r="C47" s="73" t="s">
        <v>105</v>
      </c>
      <c r="D47" s="74">
        <v>2020</v>
      </c>
      <c r="E47" s="38">
        <v>10</v>
      </c>
      <c r="F47" s="38">
        <v>1950</v>
      </c>
      <c r="G47" s="38">
        <v>80</v>
      </c>
      <c r="H47" s="38">
        <v>3009.74019</v>
      </c>
      <c r="I47" s="58">
        <f t="shared" ref="I47:I53" si="2">H47/F47*1000</f>
        <v>1543.4565076923077</v>
      </c>
    </row>
    <row r="48" spans="2:9" ht="47.25" x14ac:dyDescent="0.25">
      <c r="B48" s="28">
        <f>B47+1</f>
        <v>2</v>
      </c>
      <c r="C48" s="73" t="s">
        <v>106</v>
      </c>
      <c r="D48" s="74">
        <v>2020</v>
      </c>
      <c r="E48" s="38">
        <v>10</v>
      </c>
      <c r="F48" s="38">
        <v>11270</v>
      </c>
      <c r="G48" s="38">
        <v>480</v>
      </c>
      <c r="H48" s="38">
        <v>21486.18922</v>
      </c>
      <c r="I48" s="58">
        <f t="shared" si="2"/>
        <v>1906.494163265306</v>
      </c>
    </row>
    <row r="49" spans="2:9" ht="47.25" x14ac:dyDescent="0.25">
      <c r="B49" s="28">
        <f t="shared" ref="B49:B53" si="3">B48+1</f>
        <v>3</v>
      </c>
      <c r="C49" s="73" t="s">
        <v>107</v>
      </c>
      <c r="D49" s="74">
        <v>2020</v>
      </c>
      <c r="E49" s="38">
        <v>10</v>
      </c>
      <c r="F49" s="38">
        <v>6700</v>
      </c>
      <c r="G49" s="38">
        <v>480</v>
      </c>
      <c r="H49" s="38">
        <v>11267.043289999998</v>
      </c>
      <c r="I49" s="58">
        <f t="shared" si="2"/>
        <v>1681.6482522388058</v>
      </c>
    </row>
    <row r="50" spans="2:9" ht="47.25" x14ac:dyDescent="0.25">
      <c r="B50" s="28">
        <f t="shared" si="3"/>
        <v>4</v>
      </c>
      <c r="C50" s="73" t="s">
        <v>108</v>
      </c>
      <c r="D50" s="74">
        <v>2020</v>
      </c>
      <c r="E50" s="38">
        <v>10</v>
      </c>
      <c r="F50" s="38">
        <v>2870</v>
      </c>
      <c r="G50" s="38">
        <v>480</v>
      </c>
      <c r="H50" s="38">
        <v>4758.5233699999999</v>
      </c>
      <c r="I50" s="58">
        <f t="shared" si="2"/>
        <v>1658.0220801393727</v>
      </c>
    </row>
    <row r="51" spans="2:9" ht="47.25" x14ac:dyDescent="0.25">
      <c r="B51" s="28">
        <f t="shared" si="3"/>
        <v>5</v>
      </c>
      <c r="C51" s="73" t="s">
        <v>109</v>
      </c>
      <c r="D51" s="74">
        <v>2020</v>
      </c>
      <c r="E51" s="38">
        <v>10</v>
      </c>
      <c r="F51" s="38">
        <v>3250</v>
      </c>
      <c r="G51" s="38">
        <v>480</v>
      </c>
      <c r="H51" s="38">
        <v>5894.1704300000001</v>
      </c>
      <c r="I51" s="58">
        <f t="shared" si="2"/>
        <v>1813.5909015384614</v>
      </c>
    </row>
    <row r="52" spans="2:9" ht="47.25" x14ac:dyDescent="0.25">
      <c r="B52" s="28">
        <f t="shared" si="3"/>
        <v>6</v>
      </c>
      <c r="C52" s="73" t="s">
        <v>110</v>
      </c>
      <c r="D52" s="74">
        <v>2020</v>
      </c>
      <c r="E52" s="38">
        <v>10</v>
      </c>
      <c r="F52" s="38">
        <v>4500</v>
      </c>
      <c r="G52" s="38">
        <v>480</v>
      </c>
      <c r="H52" s="38">
        <v>9280.4077600000001</v>
      </c>
      <c r="I52" s="58">
        <f t="shared" si="2"/>
        <v>2062.3128355555559</v>
      </c>
    </row>
    <row r="53" spans="2:9" ht="47.25" x14ac:dyDescent="0.25">
      <c r="B53" s="28">
        <f t="shared" si="3"/>
        <v>7</v>
      </c>
      <c r="C53" s="73" t="s">
        <v>111</v>
      </c>
      <c r="D53" s="74">
        <v>2020</v>
      </c>
      <c r="E53" s="38">
        <v>10</v>
      </c>
      <c r="F53" s="38">
        <v>4450</v>
      </c>
      <c r="G53" s="38">
        <v>480</v>
      </c>
      <c r="H53" s="38">
        <v>8413.1518199999991</v>
      </c>
      <c r="I53" s="58">
        <f t="shared" si="2"/>
        <v>1890.5959146067414</v>
      </c>
    </row>
    <row r="54" spans="2:9" x14ac:dyDescent="0.25">
      <c r="B54" s="63"/>
      <c r="C54" s="64" t="s">
        <v>1</v>
      </c>
      <c r="D54" s="65"/>
      <c r="E54" s="65"/>
      <c r="F54" s="66"/>
      <c r="G54" s="67"/>
      <c r="H54" s="68"/>
    </row>
    <row r="55" spans="2:9" ht="36.75" customHeight="1" x14ac:dyDescent="0.25">
      <c r="B55" s="37"/>
      <c r="C55" s="128" t="s">
        <v>182</v>
      </c>
      <c r="D55" s="129"/>
      <c r="E55" s="129"/>
      <c r="F55" s="129"/>
      <c r="G55" s="129"/>
      <c r="H55" s="130"/>
    </row>
    <row r="56" spans="2:9" x14ac:dyDescent="0.25">
      <c r="B56" s="37"/>
      <c r="C56" s="87" t="s">
        <v>183</v>
      </c>
      <c r="D56" s="88"/>
      <c r="E56" s="88"/>
      <c r="F56" s="88"/>
      <c r="G56" s="88"/>
      <c r="H56" s="89"/>
    </row>
    <row r="57" spans="2:9" x14ac:dyDescent="0.25">
      <c r="B57" s="37"/>
      <c r="C57" s="87" t="s">
        <v>184</v>
      </c>
      <c r="D57" s="88"/>
      <c r="E57" s="88"/>
      <c r="F57" s="88"/>
      <c r="G57" s="88"/>
      <c r="H57" s="89"/>
    </row>
    <row r="58" spans="2:9" ht="54" customHeight="1" x14ac:dyDescent="0.25">
      <c r="B58" s="37"/>
      <c r="C58" s="128" t="s">
        <v>185</v>
      </c>
      <c r="D58" s="129"/>
      <c r="E58" s="129"/>
      <c r="F58" s="129"/>
      <c r="G58" s="129"/>
      <c r="H58" s="130"/>
    </row>
    <row r="59" spans="2:9" ht="15.75" customHeight="1" x14ac:dyDescent="0.25">
      <c r="B59" s="37"/>
      <c r="C59" s="128" t="s">
        <v>186</v>
      </c>
      <c r="D59" s="129"/>
      <c r="E59" s="129"/>
      <c r="F59" s="129"/>
      <c r="G59" s="129"/>
      <c r="H59" s="130"/>
    </row>
    <row r="60" spans="2:9" x14ac:dyDescent="0.25">
      <c r="B60" s="37"/>
      <c r="C60" s="90" t="s">
        <v>181</v>
      </c>
      <c r="D60" s="91"/>
      <c r="E60" s="91"/>
      <c r="F60" s="91"/>
      <c r="G60" s="91"/>
      <c r="H60" s="92"/>
    </row>
    <row r="61" spans="2:9" ht="18" customHeight="1" x14ac:dyDescent="0.25">
      <c r="B61" s="37"/>
      <c r="C61" s="93" t="s">
        <v>123</v>
      </c>
      <c r="D61" s="94"/>
      <c r="E61" s="94"/>
      <c r="F61" s="94"/>
      <c r="G61" s="94"/>
      <c r="H61" s="95"/>
    </row>
    <row r="62" spans="2:9" ht="15.75" customHeight="1" x14ac:dyDescent="0.25">
      <c r="B62" s="37"/>
      <c r="C62" s="96" t="s">
        <v>126</v>
      </c>
      <c r="D62" s="97"/>
      <c r="E62" s="97"/>
      <c r="F62" s="97"/>
      <c r="G62" s="97"/>
      <c r="H62" s="98"/>
    </row>
    <row r="63" spans="2:9" ht="15.75" customHeight="1" x14ac:dyDescent="0.25">
      <c r="B63" s="37"/>
      <c r="C63" s="96" t="s">
        <v>124</v>
      </c>
      <c r="D63" s="97"/>
      <c r="E63" s="97"/>
      <c r="F63" s="97"/>
      <c r="G63" s="97"/>
      <c r="H63" s="98"/>
    </row>
    <row r="64" spans="2:9" ht="15.75" customHeight="1" x14ac:dyDescent="0.25">
      <c r="B64" s="37"/>
      <c r="C64" s="99" t="s">
        <v>217</v>
      </c>
      <c r="D64" s="100"/>
      <c r="E64" s="100"/>
      <c r="F64" s="100"/>
      <c r="G64" s="100"/>
      <c r="H64" s="101"/>
    </row>
    <row r="65" spans="2:16" ht="20.25" x14ac:dyDescent="0.3">
      <c r="B65" s="37"/>
      <c r="C65" s="102" t="s">
        <v>125</v>
      </c>
      <c r="D65" s="103"/>
      <c r="E65" s="103"/>
      <c r="F65" s="103"/>
      <c r="G65" s="103"/>
      <c r="H65" s="104"/>
      <c r="I65" s="62" t="s">
        <v>213</v>
      </c>
    </row>
    <row r="66" spans="2:16" ht="52.5" hidden="1" customHeight="1" x14ac:dyDescent="0.25">
      <c r="B66" s="28"/>
      <c r="C66" s="76"/>
      <c r="D66" s="27"/>
      <c r="E66" s="27"/>
      <c r="F66" s="38"/>
      <c r="G66" s="38"/>
      <c r="H66" s="38"/>
      <c r="I66" s="58" t="e">
        <f>H66/F66*1000</f>
        <v>#DIV/0!</v>
      </c>
    </row>
    <row r="67" spans="2:16" ht="31.5" x14ac:dyDescent="0.25">
      <c r="B67" s="28">
        <f>B66+1</f>
        <v>1</v>
      </c>
      <c r="C67" s="76" t="s">
        <v>92</v>
      </c>
      <c r="D67" s="27">
        <v>2019</v>
      </c>
      <c r="E67" s="27" t="s">
        <v>97</v>
      </c>
      <c r="F67" s="38">
        <v>732.5</v>
      </c>
      <c r="G67" s="38">
        <v>320</v>
      </c>
      <c r="H67" s="38">
        <v>2047.7729099999999</v>
      </c>
      <c r="I67" s="58">
        <f t="shared" ref="I67:I73" si="4">H67/F67*1000</f>
        <v>2795.5944163822528</v>
      </c>
    </row>
    <row r="68" spans="2:16" ht="96" x14ac:dyDescent="0.35">
      <c r="B68" s="28">
        <f t="shared" ref="B68:B73" si="5">B67+1</f>
        <v>2</v>
      </c>
      <c r="C68" s="76" t="s">
        <v>98</v>
      </c>
      <c r="D68" s="27">
        <v>2020</v>
      </c>
      <c r="E68" s="27">
        <v>10</v>
      </c>
      <c r="F68" s="38">
        <v>530</v>
      </c>
      <c r="G68" s="38">
        <v>3500</v>
      </c>
      <c r="H68" s="38">
        <v>1535.13113</v>
      </c>
      <c r="I68" s="58">
        <f t="shared" si="4"/>
        <v>2896.4738301886796</v>
      </c>
      <c r="J68" s="61" t="s">
        <v>209</v>
      </c>
      <c r="O68" s="117"/>
    </row>
    <row r="69" spans="2:16" ht="96" x14ac:dyDescent="0.35">
      <c r="B69" s="28">
        <f t="shared" si="5"/>
        <v>3</v>
      </c>
      <c r="C69" s="76" t="s">
        <v>99</v>
      </c>
      <c r="D69" s="27">
        <v>2020</v>
      </c>
      <c r="E69" s="27">
        <v>10</v>
      </c>
      <c r="F69" s="38">
        <v>50</v>
      </c>
      <c r="G69" s="38">
        <v>4600</v>
      </c>
      <c r="H69" s="38">
        <v>59.859360000000002</v>
      </c>
      <c r="I69" s="58">
        <f t="shared" si="4"/>
        <v>1197.1872000000001</v>
      </c>
      <c r="J69" s="61" t="s">
        <v>209</v>
      </c>
      <c r="O69" s="117"/>
    </row>
    <row r="70" spans="2:16" ht="64.5" x14ac:dyDescent="0.35">
      <c r="B70" s="28">
        <f t="shared" si="5"/>
        <v>4</v>
      </c>
      <c r="C70" s="76" t="s">
        <v>165</v>
      </c>
      <c r="D70" s="27">
        <v>2021</v>
      </c>
      <c r="E70" s="27">
        <v>10</v>
      </c>
      <c r="F70" s="38">
        <v>45</v>
      </c>
      <c r="G70" s="38">
        <v>250</v>
      </c>
      <c r="H70" s="38">
        <v>117.04152000000001</v>
      </c>
      <c r="I70" s="58">
        <f t="shared" si="4"/>
        <v>2600.9226666666668</v>
      </c>
      <c r="K70" s="117" t="s">
        <v>214</v>
      </c>
    </row>
    <row r="71" spans="2:16" ht="64.5" x14ac:dyDescent="0.35">
      <c r="B71" s="28">
        <f t="shared" si="5"/>
        <v>5</v>
      </c>
      <c r="C71" s="76" t="s">
        <v>166</v>
      </c>
      <c r="D71" s="27">
        <v>2021</v>
      </c>
      <c r="E71" s="27">
        <v>10</v>
      </c>
      <c r="F71" s="38">
        <v>58</v>
      </c>
      <c r="G71" s="38">
        <v>600</v>
      </c>
      <c r="H71" s="38">
        <v>86.927089999999993</v>
      </c>
      <c r="I71" s="60">
        <f t="shared" si="4"/>
        <v>1498.7429310344826</v>
      </c>
      <c r="J71" s="61" t="s">
        <v>210</v>
      </c>
      <c r="P71" s="117" t="s">
        <v>215</v>
      </c>
    </row>
    <row r="72" spans="2:16" ht="48.75" x14ac:dyDescent="0.35">
      <c r="B72" s="28">
        <f t="shared" si="5"/>
        <v>6</v>
      </c>
      <c r="C72" s="76" t="s">
        <v>167</v>
      </c>
      <c r="D72" s="27">
        <v>2021</v>
      </c>
      <c r="E72" s="27">
        <v>10</v>
      </c>
      <c r="F72" s="38">
        <v>58</v>
      </c>
      <c r="G72" s="38">
        <v>400</v>
      </c>
      <c r="H72" s="38">
        <v>86.927089999999993</v>
      </c>
      <c r="I72" s="60">
        <f t="shared" si="4"/>
        <v>1498.7429310344826</v>
      </c>
      <c r="J72" s="61" t="s">
        <v>210</v>
      </c>
      <c r="P72" s="117" t="s">
        <v>215</v>
      </c>
    </row>
    <row r="73" spans="2:16" ht="64.5" x14ac:dyDescent="0.35">
      <c r="B73" s="28">
        <f t="shared" si="5"/>
        <v>7</v>
      </c>
      <c r="C73" s="76" t="s">
        <v>168</v>
      </c>
      <c r="D73" s="27">
        <v>2021</v>
      </c>
      <c r="E73" s="27">
        <v>10</v>
      </c>
      <c r="F73" s="38">
        <v>3000</v>
      </c>
      <c r="G73" s="38">
        <v>10000</v>
      </c>
      <c r="H73" s="38">
        <v>13173.704666666667</v>
      </c>
      <c r="I73" s="58">
        <f t="shared" si="4"/>
        <v>4391.2348888888882</v>
      </c>
      <c r="K73" s="117" t="s">
        <v>216</v>
      </c>
    </row>
    <row r="74" spans="2:16" x14ac:dyDescent="0.25">
      <c r="B74" s="63"/>
      <c r="C74" s="64" t="s">
        <v>2</v>
      </c>
      <c r="D74" s="86">
        <v>0</v>
      </c>
      <c r="E74" s="86">
        <v>0</v>
      </c>
      <c r="F74" s="86">
        <v>0</v>
      </c>
      <c r="G74" s="86">
        <v>0</v>
      </c>
      <c r="H74" s="86">
        <v>0</v>
      </c>
    </row>
    <row r="75" spans="2:16" x14ac:dyDescent="0.25">
      <c r="B75" s="37"/>
      <c r="C75" s="126" t="s">
        <v>187</v>
      </c>
      <c r="D75" s="126"/>
      <c r="E75" s="126"/>
      <c r="F75" s="126"/>
      <c r="G75" s="126"/>
      <c r="H75" s="126"/>
    </row>
    <row r="76" spans="2:16" x14ac:dyDescent="0.25">
      <c r="B76" s="37"/>
      <c r="C76" s="126" t="s">
        <v>188</v>
      </c>
      <c r="D76" s="126"/>
      <c r="E76" s="126"/>
      <c r="F76" s="126"/>
      <c r="G76" s="126"/>
      <c r="H76" s="126"/>
    </row>
    <row r="77" spans="2:16" x14ac:dyDescent="0.25">
      <c r="B77" s="37"/>
      <c r="C77" s="126" t="s">
        <v>189</v>
      </c>
      <c r="D77" s="126"/>
      <c r="E77" s="126"/>
      <c r="F77" s="126"/>
      <c r="G77" s="126"/>
      <c r="H77" s="126"/>
    </row>
    <row r="78" spans="2:16" x14ac:dyDescent="0.25">
      <c r="B78" s="37"/>
      <c r="C78" s="36" t="s">
        <v>181</v>
      </c>
      <c r="D78" s="27"/>
      <c r="E78" s="27"/>
      <c r="F78" s="69"/>
      <c r="G78" s="70"/>
      <c r="H78" s="40"/>
    </row>
    <row r="79" spans="2:16" ht="18" customHeight="1" x14ac:dyDescent="0.25">
      <c r="B79" s="63"/>
      <c r="C79" s="64" t="s">
        <v>190</v>
      </c>
      <c r="D79" s="86">
        <v>0</v>
      </c>
      <c r="E79" s="86">
        <v>0</v>
      </c>
      <c r="F79" s="86">
        <v>0</v>
      </c>
      <c r="G79" s="86">
        <v>0</v>
      </c>
      <c r="H79" s="86">
        <v>0</v>
      </c>
    </row>
    <row r="80" spans="2:16" x14ac:dyDescent="0.25">
      <c r="B80" s="37"/>
      <c r="C80" s="126" t="s">
        <v>191</v>
      </c>
      <c r="D80" s="126"/>
      <c r="E80" s="126"/>
      <c r="F80" s="126"/>
      <c r="G80" s="126"/>
      <c r="H80" s="126"/>
    </row>
    <row r="81" spans="2:9" x14ac:dyDescent="0.25">
      <c r="B81" s="37"/>
      <c r="C81" s="36" t="s">
        <v>192</v>
      </c>
      <c r="D81" s="27"/>
      <c r="E81" s="27"/>
      <c r="F81" s="69"/>
      <c r="G81" s="70"/>
      <c r="H81" s="40"/>
    </row>
    <row r="82" spans="2:9" x14ac:dyDescent="0.25">
      <c r="B82" s="37"/>
      <c r="C82" s="126" t="s">
        <v>193</v>
      </c>
      <c r="D82" s="126"/>
      <c r="E82" s="126"/>
      <c r="F82" s="126"/>
      <c r="G82" s="126"/>
      <c r="H82" s="126"/>
    </row>
    <row r="83" spans="2:9" x14ac:dyDescent="0.25">
      <c r="B83" s="37"/>
      <c r="C83" s="36" t="s">
        <v>194</v>
      </c>
      <c r="D83" s="27"/>
      <c r="E83" s="27"/>
      <c r="F83" s="69"/>
      <c r="G83" s="70"/>
      <c r="H83" s="40"/>
    </row>
    <row r="84" spans="2:9" x14ac:dyDescent="0.25">
      <c r="B84" s="37"/>
      <c r="C84" s="36" t="s">
        <v>181</v>
      </c>
      <c r="D84" s="27"/>
      <c r="E84" s="27"/>
      <c r="F84" s="69"/>
      <c r="G84" s="70"/>
      <c r="H84" s="40"/>
    </row>
    <row r="85" spans="2:9" x14ac:dyDescent="0.25">
      <c r="B85" s="37"/>
      <c r="C85" s="77" t="s">
        <v>128</v>
      </c>
      <c r="D85" s="27"/>
      <c r="E85" s="27"/>
      <c r="F85" s="69"/>
      <c r="G85" s="70"/>
      <c r="H85" s="40"/>
    </row>
    <row r="86" spans="2:9" x14ac:dyDescent="0.25">
      <c r="B86" s="37"/>
      <c r="C86" s="77" t="s">
        <v>130</v>
      </c>
      <c r="D86" s="27"/>
      <c r="E86" s="27"/>
      <c r="F86" s="69"/>
      <c r="G86" s="70"/>
      <c r="H86" s="40"/>
    </row>
    <row r="87" spans="2:9" x14ac:dyDescent="0.25">
      <c r="B87" s="37"/>
      <c r="C87" s="36" t="s">
        <v>129</v>
      </c>
      <c r="D87" s="27"/>
      <c r="E87" s="27"/>
      <c r="F87" s="69"/>
      <c r="G87" s="70"/>
      <c r="H87" s="40"/>
    </row>
    <row r="88" spans="2:9" ht="63" x14ac:dyDescent="0.25">
      <c r="B88" s="28">
        <v>1</v>
      </c>
      <c r="C88" s="76" t="s">
        <v>112</v>
      </c>
      <c r="D88" s="27">
        <v>2020</v>
      </c>
      <c r="E88" s="27" t="s">
        <v>211</v>
      </c>
      <c r="F88" s="28">
        <v>1</v>
      </c>
      <c r="G88" s="38">
        <v>480</v>
      </c>
      <c r="H88" s="38">
        <v>755.39736000000005</v>
      </c>
      <c r="I88" s="58">
        <f>H88/G88*1000</f>
        <v>1573.7445</v>
      </c>
    </row>
    <row r="89" spans="2:9" ht="63" x14ac:dyDescent="0.25">
      <c r="B89" s="28">
        <f>B88+1</f>
        <v>2</v>
      </c>
      <c r="C89" s="76" t="s">
        <v>113</v>
      </c>
      <c r="D89" s="27">
        <v>2020</v>
      </c>
      <c r="E89" s="27">
        <v>10</v>
      </c>
      <c r="F89" s="28">
        <v>1</v>
      </c>
      <c r="G89" s="38">
        <v>480</v>
      </c>
      <c r="H89" s="38">
        <v>755.39736999999991</v>
      </c>
      <c r="I89" s="58">
        <f t="shared" ref="I89:I93" si="6">H89/G89*1000</f>
        <v>1573.7445208333331</v>
      </c>
    </row>
    <row r="90" spans="2:9" ht="63" x14ac:dyDescent="0.25">
      <c r="B90" s="28">
        <f t="shared" ref="B90:B93" si="7">B89+1</f>
        <v>3</v>
      </c>
      <c r="C90" s="76" t="s">
        <v>114</v>
      </c>
      <c r="D90" s="27">
        <v>2020</v>
      </c>
      <c r="E90" s="27">
        <v>10</v>
      </c>
      <c r="F90" s="28">
        <v>1</v>
      </c>
      <c r="G90" s="38">
        <v>480</v>
      </c>
      <c r="H90" s="38">
        <v>755.39736000000005</v>
      </c>
      <c r="I90" s="58">
        <f t="shared" si="6"/>
        <v>1573.7445</v>
      </c>
    </row>
    <row r="91" spans="2:9" ht="63" x14ac:dyDescent="0.25">
      <c r="B91" s="28">
        <f t="shared" si="7"/>
        <v>4</v>
      </c>
      <c r="C91" s="76" t="s">
        <v>115</v>
      </c>
      <c r="D91" s="27">
        <v>2020</v>
      </c>
      <c r="E91" s="27">
        <v>10</v>
      </c>
      <c r="F91" s="28">
        <v>1</v>
      </c>
      <c r="G91" s="38">
        <v>480</v>
      </c>
      <c r="H91" s="38">
        <v>755.42809999999997</v>
      </c>
      <c r="I91" s="58">
        <f t="shared" si="6"/>
        <v>1573.8085416666665</v>
      </c>
    </row>
    <row r="92" spans="2:9" ht="63" x14ac:dyDescent="0.25">
      <c r="B92" s="28">
        <f t="shared" si="7"/>
        <v>5</v>
      </c>
      <c r="C92" s="76" t="s">
        <v>116</v>
      </c>
      <c r="D92" s="27">
        <v>2020</v>
      </c>
      <c r="E92" s="27">
        <v>10</v>
      </c>
      <c r="F92" s="28">
        <v>1</v>
      </c>
      <c r="G92" s="38">
        <v>480</v>
      </c>
      <c r="H92" s="38">
        <v>755.42809999999997</v>
      </c>
      <c r="I92" s="58">
        <f t="shared" si="6"/>
        <v>1573.8085416666665</v>
      </c>
    </row>
    <row r="93" spans="2:9" ht="63" x14ac:dyDescent="0.25">
      <c r="B93" s="28">
        <f t="shared" si="7"/>
        <v>6</v>
      </c>
      <c r="C93" s="76" t="s">
        <v>117</v>
      </c>
      <c r="D93" s="27">
        <v>2020</v>
      </c>
      <c r="E93" s="27">
        <v>10</v>
      </c>
      <c r="F93" s="28">
        <v>1</v>
      </c>
      <c r="G93" s="38">
        <v>480</v>
      </c>
      <c r="H93" s="38">
        <v>755.39736000000005</v>
      </c>
      <c r="I93" s="58">
        <f t="shared" si="6"/>
        <v>1573.7445</v>
      </c>
    </row>
    <row r="94" spans="2:9" x14ac:dyDescent="0.25">
      <c r="B94" s="63"/>
      <c r="C94" s="64" t="s">
        <v>195</v>
      </c>
      <c r="D94" s="65"/>
      <c r="E94" s="65"/>
      <c r="F94" s="66"/>
      <c r="G94" s="67"/>
      <c r="H94" s="68"/>
    </row>
    <row r="95" spans="2:9" x14ac:dyDescent="0.25">
      <c r="B95" s="37"/>
      <c r="C95" s="36" t="s">
        <v>196</v>
      </c>
      <c r="D95" s="27"/>
      <c r="E95" s="27"/>
      <c r="F95" s="69"/>
      <c r="G95" s="70"/>
      <c r="H95" s="40"/>
    </row>
    <row r="96" spans="2:9" x14ac:dyDescent="0.25">
      <c r="B96" s="37"/>
      <c r="C96" s="36" t="s">
        <v>192</v>
      </c>
      <c r="D96" s="27"/>
      <c r="E96" s="27"/>
      <c r="F96" s="69"/>
      <c r="G96" s="70"/>
      <c r="H96" s="40"/>
    </row>
    <row r="97" spans="2:8" x14ac:dyDescent="0.25">
      <c r="B97" s="37"/>
      <c r="C97" s="126" t="s">
        <v>197</v>
      </c>
      <c r="D97" s="126"/>
      <c r="E97" s="126"/>
      <c r="F97" s="126"/>
      <c r="G97" s="126"/>
      <c r="H97" s="126"/>
    </row>
    <row r="98" spans="2:8" x14ac:dyDescent="0.25">
      <c r="B98" s="37"/>
      <c r="C98" s="36" t="s">
        <v>198</v>
      </c>
      <c r="D98" s="27"/>
      <c r="E98" s="27"/>
      <c r="F98" s="69"/>
      <c r="G98" s="70"/>
      <c r="H98" s="40"/>
    </row>
    <row r="99" spans="2:8" x14ac:dyDescent="0.25">
      <c r="B99" s="37"/>
      <c r="C99" s="36" t="s">
        <v>181</v>
      </c>
      <c r="D99" s="27"/>
      <c r="E99" s="27"/>
      <c r="F99" s="69"/>
      <c r="G99" s="70"/>
      <c r="H99" s="40"/>
    </row>
    <row r="100" spans="2:8" x14ac:dyDescent="0.25">
      <c r="B100" s="63"/>
      <c r="C100" s="64" t="s">
        <v>199</v>
      </c>
      <c r="D100" s="65"/>
      <c r="E100" s="65"/>
      <c r="F100" s="66"/>
      <c r="G100" s="67"/>
      <c r="H100" s="68"/>
    </row>
    <row r="101" spans="2:8" x14ac:dyDescent="0.25">
      <c r="B101" s="37"/>
      <c r="C101" s="36" t="s">
        <v>200</v>
      </c>
      <c r="D101" s="27"/>
      <c r="E101" s="27"/>
      <c r="F101" s="69"/>
      <c r="G101" s="70"/>
      <c r="H101" s="40"/>
    </row>
    <row r="102" spans="2:8" x14ac:dyDescent="0.25">
      <c r="B102" s="37"/>
      <c r="C102" s="126" t="s">
        <v>201</v>
      </c>
      <c r="D102" s="126"/>
      <c r="E102" s="126"/>
      <c r="F102" s="126"/>
      <c r="G102" s="126"/>
      <c r="H102" s="126"/>
    </row>
    <row r="103" spans="2:8" x14ac:dyDescent="0.25">
      <c r="B103" s="37"/>
      <c r="C103" s="36" t="s">
        <v>202</v>
      </c>
      <c r="D103" s="27"/>
      <c r="E103" s="27"/>
      <c r="F103" s="69"/>
      <c r="G103" s="70"/>
      <c r="H103" s="40"/>
    </row>
    <row r="104" spans="2:8" x14ac:dyDescent="0.25">
      <c r="B104" s="37"/>
      <c r="C104" s="36" t="s">
        <v>181</v>
      </c>
      <c r="D104" s="27"/>
      <c r="E104" s="27"/>
      <c r="F104" s="69"/>
      <c r="G104" s="70"/>
      <c r="H104" s="40"/>
    </row>
    <row r="105" spans="2:8" x14ac:dyDescent="0.25">
      <c r="B105" s="63"/>
      <c r="C105" s="64" t="s">
        <v>203</v>
      </c>
      <c r="D105" s="65"/>
      <c r="E105" s="65"/>
      <c r="F105" s="66"/>
      <c r="G105" s="67"/>
      <c r="H105" s="68"/>
    </row>
    <row r="106" spans="2:8" x14ac:dyDescent="0.25">
      <c r="B106" s="37"/>
      <c r="C106" s="36" t="s">
        <v>204</v>
      </c>
      <c r="D106" s="27"/>
      <c r="E106" s="27"/>
      <c r="F106" s="38"/>
      <c r="G106" s="41"/>
      <c r="H106" s="27"/>
    </row>
    <row r="107" spans="2:8" x14ac:dyDescent="0.25">
      <c r="B107" s="37"/>
      <c r="C107" s="36" t="s">
        <v>205</v>
      </c>
      <c r="D107" s="27"/>
      <c r="E107" s="27"/>
      <c r="F107" s="38"/>
      <c r="G107" s="41"/>
      <c r="H107" s="27"/>
    </row>
    <row r="108" spans="2:8" x14ac:dyDescent="0.25">
      <c r="B108" s="37"/>
      <c r="C108" s="36" t="s">
        <v>181</v>
      </c>
      <c r="D108" s="27"/>
      <c r="E108" s="27"/>
      <c r="F108" s="38"/>
      <c r="G108" s="41"/>
      <c r="H108" s="27"/>
    </row>
    <row r="109" spans="2:8" x14ac:dyDescent="0.25">
      <c r="B109" s="37"/>
      <c r="C109" s="77" t="s">
        <v>131</v>
      </c>
      <c r="D109" s="27"/>
      <c r="E109" s="27"/>
      <c r="F109" s="38"/>
      <c r="G109" s="41"/>
      <c r="H109" s="27"/>
    </row>
    <row r="110" spans="2:8" x14ac:dyDescent="0.25">
      <c r="B110" s="29">
        <v>1</v>
      </c>
      <c r="C110" s="36" t="s">
        <v>212</v>
      </c>
      <c r="D110" s="27">
        <v>2023</v>
      </c>
      <c r="E110" s="27">
        <v>0.4</v>
      </c>
      <c r="F110" s="38">
        <v>1</v>
      </c>
      <c r="G110" s="41"/>
      <c r="H110" s="27">
        <v>32.85</v>
      </c>
    </row>
    <row r="111" spans="2:8" x14ac:dyDescent="0.25">
      <c r="B111" s="37"/>
      <c r="C111" s="77" t="s">
        <v>132</v>
      </c>
      <c r="D111" s="27"/>
      <c r="E111" s="27"/>
      <c r="F111" s="38"/>
      <c r="G111" s="41"/>
      <c r="H111" s="27"/>
    </row>
    <row r="112" spans="2:8" x14ac:dyDescent="0.25">
      <c r="B112" s="29">
        <v>1</v>
      </c>
      <c r="C112" s="36" t="s">
        <v>83</v>
      </c>
      <c r="D112" s="27">
        <v>2023</v>
      </c>
      <c r="E112" s="27" t="s">
        <v>127</v>
      </c>
      <c r="F112" s="38">
        <v>1</v>
      </c>
      <c r="G112" s="41"/>
      <c r="H112" s="27">
        <v>57.33</v>
      </c>
    </row>
    <row r="113" spans="2:11" x14ac:dyDescent="0.25">
      <c r="B113" s="29">
        <v>2</v>
      </c>
      <c r="C113" s="36" t="s">
        <v>84</v>
      </c>
      <c r="D113" s="27">
        <v>2023</v>
      </c>
      <c r="E113" s="27" t="s">
        <v>127</v>
      </c>
      <c r="F113" s="38">
        <v>1</v>
      </c>
      <c r="G113" s="41"/>
      <c r="H113" s="27">
        <v>76.069999999999993</v>
      </c>
    </row>
    <row r="114" spans="2:11" x14ac:dyDescent="0.25">
      <c r="B114" s="29">
        <v>3</v>
      </c>
      <c r="C114" s="36" t="s">
        <v>85</v>
      </c>
      <c r="D114" s="27">
        <v>2023</v>
      </c>
      <c r="E114" s="27">
        <v>10</v>
      </c>
      <c r="F114" s="38">
        <v>1</v>
      </c>
      <c r="G114" s="41"/>
      <c r="H114" s="27">
        <v>952.5</v>
      </c>
    </row>
    <row r="115" spans="2:11" x14ac:dyDescent="0.25">
      <c r="B115" s="142"/>
      <c r="C115" s="143"/>
      <c r="D115" s="144"/>
      <c r="E115" s="144"/>
      <c r="F115" s="145"/>
      <c r="G115" s="146"/>
      <c r="H115" s="144"/>
    </row>
    <row r="116" spans="2:11" x14ac:dyDescent="0.25">
      <c r="B116" s="142"/>
      <c r="C116" s="143"/>
      <c r="D116" s="144"/>
      <c r="E116" s="144"/>
      <c r="F116" s="145"/>
      <c r="G116" s="146"/>
      <c r="H116" s="144"/>
    </row>
    <row r="117" spans="2:11" hidden="1" x14ac:dyDescent="0.25">
      <c r="B117" s="142"/>
      <c r="C117" s="143"/>
      <c r="D117" s="144"/>
      <c r="E117" s="144"/>
      <c r="F117" s="145"/>
      <c r="G117" s="146"/>
      <c r="H117" s="144"/>
    </row>
    <row r="118" spans="2:11" ht="20.25" hidden="1" x14ac:dyDescent="0.3">
      <c r="B118" s="142"/>
      <c r="C118" s="147" t="s">
        <v>221</v>
      </c>
      <c r="D118" s="148"/>
      <c r="E118" s="148"/>
      <c r="F118" s="149" t="s">
        <v>222</v>
      </c>
      <c r="G118" s="150"/>
      <c r="H118" s="144"/>
    </row>
    <row r="119" spans="2:11" ht="20.25" hidden="1" x14ac:dyDescent="0.3">
      <c r="B119" s="142"/>
      <c r="C119" s="147"/>
      <c r="D119" s="148"/>
      <c r="E119" s="148"/>
      <c r="F119" s="149"/>
      <c r="G119" s="150"/>
      <c r="H119" s="144"/>
    </row>
    <row r="120" spans="2:11" ht="20.25" hidden="1" x14ac:dyDescent="0.3">
      <c r="B120" s="142"/>
      <c r="C120" s="147"/>
      <c r="D120" s="148"/>
      <c r="E120" s="148"/>
      <c r="F120" s="149"/>
      <c r="G120" s="150"/>
      <c r="H120" s="144"/>
    </row>
    <row r="121" spans="2:11" ht="20.25" hidden="1" x14ac:dyDescent="0.3">
      <c r="B121" s="142"/>
      <c r="C121" s="147" t="s">
        <v>223</v>
      </c>
      <c r="D121" s="148"/>
      <c r="E121" s="148"/>
      <c r="F121" s="149" t="s">
        <v>224</v>
      </c>
      <c r="G121" s="150"/>
      <c r="H121" s="144"/>
    </row>
    <row r="122" spans="2:11" ht="20.25" hidden="1" x14ac:dyDescent="0.3">
      <c r="B122" s="142"/>
      <c r="C122" s="147"/>
      <c r="D122" s="148"/>
      <c r="E122" s="148"/>
      <c r="F122" s="149"/>
      <c r="G122" s="150"/>
      <c r="H122" s="144"/>
    </row>
    <row r="123" spans="2:11" hidden="1" x14ac:dyDescent="0.25"/>
    <row r="124" spans="2:11" ht="189" hidden="1" x14ac:dyDescent="0.25">
      <c r="F124" s="78" t="s">
        <v>31</v>
      </c>
      <c r="G124" s="79" t="s">
        <v>32</v>
      </c>
      <c r="H124" s="35" t="s">
        <v>33</v>
      </c>
    </row>
    <row r="125" spans="2:11" hidden="1" x14ac:dyDescent="0.25">
      <c r="C125" s="32" t="s">
        <v>34</v>
      </c>
      <c r="F125" s="58"/>
      <c r="G125" s="59"/>
      <c r="H125" s="51"/>
    </row>
    <row r="126" spans="2:11" hidden="1" x14ac:dyDescent="0.25">
      <c r="C126" s="32" t="s">
        <v>35</v>
      </c>
      <c r="F126" s="58">
        <v>0</v>
      </c>
      <c r="G126" s="59">
        <v>0</v>
      </c>
      <c r="H126" s="51">
        <v>0</v>
      </c>
    </row>
    <row r="127" spans="2:11" hidden="1" x14ac:dyDescent="0.25">
      <c r="C127" s="32" t="s">
        <v>36</v>
      </c>
      <c r="F127" s="80">
        <f>H67+H68+H69+H70+H71+H72+H73</f>
        <v>17107.363766666665</v>
      </c>
      <c r="G127" s="80">
        <f>F66+F67+F68+F69+F70+F71+F72+F73</f>
        <v>4473.5</v>
      </c>
      <c r="H127" s="80">
        <f>G66+G67+G68+G69+G70+G71+G72+G73</f>
        <v>19670</v>
      </c>
      <c r="I127" s="44"/>
      <c r="J127" s="43"/>
      <c r="K127" s="43"/>
    </row>
    <row r="128" spans="2:11" hidden="1" x14ac:dyDescent="0.25">
      <c r="C128" s="32" t="s">
        <v>37</v>
      </c>
      <c r="F128" s="58">
        <v>0</v>
      </c>
      <c r="G128" s="59">
        <v>0</v>
      </c>
      <c r="H128" s="51">
        <v>0</v>
      </c>
      <c r="J128" s="43"/>
    </row>
    <row r="129" spans="3:8" hidden="1" x14ac:dyDescent="0.25">
      <c r="C129" s="32" t="s">
        <v>38</v>
      </c>
      <c r="F129" s="58"/>
      <c r="G129" s="59"/>
      <c r="H129" s="51"/>
    </row>
    <row r="130" spans="3:8" hidden="1" x14ac:dyDescent="0.25">
      <c r="C130" s="32" t="s">
        <v>35</v>
      </c>
      <c r="F130" s="80">
        <f>H26+H27+H28+H29+H30+H31+H32+H33+H34+H35+H36+H37+H38+H39+H40+H41+H42</f>
        <v>7046.6344899999995</v>
      </c>
      <c r="G130" s="81">
        <f>F26+F27+F28+F29+F30+F31+F32+F33+F34+F35+F36+F37+F38+F39+F40+F41+F42</f>
        <v>4769</v>
      </c>
      <c r="H130" s="82">
        <f>G26+G27+G28+G29+G30+G31+G32+G33+G34+G35+G36+G37+G38+G39+G40+G41+G42</f>
        <v>157</v>
      </c>
    </row>
    <row r="131" spans="3:8" hidden="1" x14ac:dyDescent="0.25">
      <c r="C131" s="32" t="s">
        <v>36</v>
      </c>
      <c r="F131" s="80">
        <f>H47+H48+H49+H50+H51+H52+H53</f>
        <v>64109.22608</v>
      </c>
      <c r="G131" s="81">
        <f>F47+F48+F49+F50+F51+F52+F53</f>
        <v>34990</v>
      </c>
      <c r="H131" s="80">
        <f>G47+G48+G49+G50+G51+G52+G53</f>
        <v>2960</v>
      </c>
    </row>
    <row r="132" spans="3:8" hidden="1" x14ac:dyDescent="0.25">
      <c r="C132" s="32" t="s">
        <v>37</v>
      </c>
      <c r="F132" s="58">
        <v>0</v>
      </c>
      <c r="G132" s="58">
        <v>0</v>
      </c>
      <c r="H132" s="58">
        <v>0</v>
      </c>
    </row>
    <row r="133" spans="3:8" ht="110.25" hidden="1" x14ac:dyDescent="0.25">
      <c r="F133" s="78" t="s">
        <v>20</v>
      </c>
      <c r="G133" s="79" t="s">
        <v>19</v>
      </c>
    </row>
    <row r="134" spans="3:8" hidden="1" x14ac:dyDescent="0.25">
      <c r="C134" s="54" t="s">
        <v>18</v>
      </c>
    </row>
    <row r="135" spans="3:8" ht="31.5" hidden="1" x14ac:dyDescent="0.25">
      <c r="C135" s="54" t="s">
        <v>17</v>
      </c>
      <c r="F135" s="80">
        <f>H88+H89+H90+H91+H92+H93</f>
        <v>4532.4456500000006</v>
      </c>
      <c r="G135" s="80">
        <f>G88+G89+G90+G91+G92+G93</f>
        <v>2880</v>
      </c>
    </row>
    <row r="136" spans="3:8" hidden="1" x14ac:dyDescent="0.25">
      <c r="C136" s="54" t="s">
        <v>15</v>
      </c>
    </row>
    <row r="137" spans="3:8" hidden="1" x14ac:dyDescent="0.25"/>
    <row r="138" spans="3:8" hidden="1" x14ac:dyDescent="0.25"/>
    <row r="139" spans="3:8" hidden="1" x14ac:dyDescent="0.25"/>
    <row r="140" spans="3:8" hidden="1" x14ac:dyDescent="0.25"/>
    <row r="141" spans="3:8" hidden="1" x14ac:dyDescent="0.25"/>
    <row r="142" spans="3:8" hidden="1" x14ac:dyDescent="0.25"/>
    <row r="143" spans="3:8" hidden="1" x14ac:dyDescent="0.25"/>
    <row r="144" spans="3:8" hidden="1" x14ac:dyDescent="0.25"/>
  </sheetData>
  <mergeCells count="11">
    <mergeCell ref="C102:H102"/>
    <mergeCell ref="B8:H8"/>
    <mergeCell ref="C55:H55"/>
    <mergeCell ref="C58:H58"/>
    <mergeCell ref="C59:H59"/>
    <mergeCell ref="C75:H75"/>
    <mergeCell ref="C76:H76"/>
    <mergeCell ref="C77:H77"/>
    <mergeCell ref="C80:H80"/>
    <mergeCell ref="C82:H82"/>
    <mergeCell ref="C97:H97"/>
  </mergeCells>
  <pageMargins left="0.7" right="0.7" top="0.75" bottom="0.75" header="0.3" footer="0.3"/>
  <pageSetup paperSize="9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41"/>
  <sheetViews>
    <sheetView view="pageBreakPreview" topLeftCell="A49" zoomScale="78" zoomScaleNormal="100" zoomScaleSheetLayoutView="78" workbookViewId="0">
      <selection activeCell="H1" sqref="H1:H1048576"/>
    </sheetView>
  </sheetViews>
  <sheetFormatPr defaultRowHeight="16.5" x14ac:dyDescent="0.3"/>
  <cols>
    <col min="1" max="1" width="3.7109375" style="16" customWidth="1"/>
    <col min="2" max="2" width="6.28515625" style="116" customWidth="1"/>
    <col min="3" max="3" width="70.140625" style="16" customWidth="1"/>
    <col min="4" max="6" width="19.7109375" style="16" customWidth="1"/>
    <col min="7" max="7" width="17.28515625" style="16" customWidth="1"/>
    <col min="8" max="8" width="84.140625" style="16" hidden="1" customWidth="1"/>
    <col min="9" max="16384" width="9.140625" style="16"/>
  </cols>
  <sheetData>
    <row r="1" spans="2:8" ht="53.25" customHeight="1" x14ac:dyDescent="0.3">
      <c r="F1" s="119"/>
      <c r="G1" s="119" t="s">
        <v>133</v>
      </c>
    </row>
    <row r="2" spans="2:8" x14ac:dyDescent="0.3">
      <c r="F2" s="119"/>
      <c r="G2" s="119" t="s">
        <v>75</v>
      </c>
    </row>
    <row r="3" spans="2:8" x14ac:dyDescent="0.3">
      <c r="F3" s="119"/>
      <c r="G3" s="119" t="s">
        <v>76</v>
      </c>
    </row>
    <row r="4" spans="2:8" x14ac:dyDescent="0.3">
      <c r="F4" s="119"/>
      <c r="G4" s="119" t="s">
        <v>77</v>
      </c>
    </row>
    <row r="5" spans="2:8" x14ac:dyDescent="0.3">
      <c r="F5" s="119"/>
      <c r="G5" s="119" t="s">
        <v>78</v>
      </c>
    </row>
    <row r="8" spans="2:8" x14ac:dyDescent="0.3">
      <c r="B8" s="133" t="s">
        <v>138</v>
      </c>
      <c r="C8" s="133"/>
      <c r="D8" s="133"/>
      <c r="E8" s="133"/>
      <c r="F8" s="133"/>
      <c r="G8" s="133"/>
    </row>
    <row r="10" spans="2:8" ht="31.5" customHeight="1" x14ac:dyDescent="0.3"/>
    <row r="11" spans="2:8" s="2" customFormat="1" x14ac:dyDescent="0.25">
      <c r="B11" s="131" t="s">
        <v>79</v>
      </c>
      <c r="C11" s="131" t="s">
        <v>7</v>
      </c>
      <c r="D11" s="131" t="s">
        <v>134</v>
      </c>
      <c r="E11" s="131"/>
      <c r="F11" s="131"/>
      <c r="G11" s="132" t="s">
        <v>8</v>
      </c>
    </row>
    <row r="12" spans="2:8" s="2" customFormat="1" ht="49.5" x14ac:dyDescent="0.25">
      <c r="B12" s="131"/>
      <c r="C12" s="131"/>
      <c r="D12" s="115" t="s">
        <v>9</v>
      </c>
      <c r="E12" s="115" t="s">
        <v>10</v>
      </c>
      <c r="F12" s="115" t="s">
        <v>11</v>
      </c>
      <c r="G12" s="132"/>
    </row>
    <row r="13" spans="2:8" s="2" customFormat="1" x14ac:dyDescent="0.25">
      <c r="B13" s="114">
        <v>1</v>
      </c>
      <c r="C13" s="114">
        <v>2</v>
      </c>
      <c r="D13" s="114">
        <v>3</v>
      </c>
      <c r="E13" s="114">
        <v>4</v>
      </c>
      <c r="F13" s="114">
        <v>5</v>
      </c>
      <c r="G13" s="114">
        <v>6</v>
      </c>
    </row>
    <row r="14" spans="2:8" x14ac:dyDescent="0.3">
      <c r="B14" s="120" t="s">
        <v>12</v>
      </c>
      <c r="C14" s="4" t="s">
        <v>13</v>
      </c>
      <c r="D14" s="121">
        <v>3075782.3186115073</v>
      </c>
      <c r="E14" s="121">
        <v>2450</v>
      </c>
      <c r="F14" s="121">
        <v>385345.18</v>
      </c>
      <c r="G14" s="121">
        <v>1255.4213545353091</v>
      </c>
    </row>
    <row r="15" spans="2:8" x14ac:dyDescent="0.3">
      <c r="B15" s="120" t="s">
        <v>14</v>
      </c>
      <c r="C15" s="4" t="s">
        <v>135</v>
      </c>
      <c r="D15" s="121">
        <v>3945210.1894531325</v>
      </c>
      <c r="E15" s="121">
        <v>2450</v>
      </c>
      <c r="F15" s="121">
        <v>385345.18</v>
      </c>
      <c r="G15" s="121">
        <v>1610.2898732461765</v>
      </c>
    </row>
    <row r="16" spans="2:8" ht="16.5" customHeight="1" x14ac:dyDescent="0.3">
      <c r="B16" s="114" t="s">
        <v>81</v>
      </c>
      <c r="C16" s="122" t="s">
        <v>136</v>
      </c>
      <c r="D16" s="13">
        <v>299127.4468542097</v>
      </c>
      <c r="E16" s="13">
        <v>2322</v>
      </c>
      <c r="F16" s="13">
        <v>17812.010000000002</v>
      </c>
      <c r="G16" s="13">
        <v>128.82318985969411</v>
      </c>
      <c r="H16" s="123" t="s">
        <v>218</v>
      </c>
    </row>
    <row r="17" spans="2:8" ht="66" x14ac:dyDescent="0.3">
      <c r="B17" s="114" t="s">
        <v>82</v>
      </c>
      <c r="C17" s="124" t="s">
        <v>137</v>
      </c>
      <c r="D17" s="13">
        <v>189627.73547346974</v>
      </c>
      <c r="E17" s="13">
        <v>128</v>
      </c>
      <c r="F17" s="13">
        <v>367533.17</v>
      </c>
      <c r="G17" s="13">
        <v>1481.4666833864824</v>
      </c>
      <c r="H17" s="123" t="s">
        <v>219</v>
      </c>
    </row>
    <row r="20" spans="2:8" x14ac:dyDescent="0.3">
      <c r="B20" s="133" t="s">
        <v>139</v>
      </c>
      <c r="C20" s="133"/>
      <c r="D20" s="133"/>
      <c r="E20" s="133"/>
      <c r="F20" s="133"/>
      <c r="G20" s="133"/>
    </row>
    <row r="21" spans="2:8" x14ac:dyDescent="0.3">
      <c r="H21" s="16" t="s">
        <v>220</v>
      </c>
    </row>
    <row r="23" spans="2:8" x14ac:dyDescent="0.3">
      <c r="B23" s="131" t="s">
        <v>79</v>
      </c>
      <c r="C23" s="131" t="s">
        <v>7</v>
      </c>
      <c r="D23" s="131" t="s">
        <v>134</v>
      </c>
      <c r="E23" s="131"/>
      <c r="F23" s="131"/>
      <c r="G23" s="132" t="s">
        <v>8</v>
      </c>
    </row>
    <row r="24" spans="2:8" ht="49.5" x14ac:dyDescent="0.3">
      <c r="B24" s="131"/>
      <c r="C24" s="131"/>
      <c r="D24" s="115" t="s">
        <v>9</v>
      </c>
      <c r="E24" s="115" t="s">
        <v>10</v>
      </c>
      <c r="F24" s="115" t="s">
        <v>11</v>
      </c>
      <c r="G24" s="132"/>
    </row>
    <row r="25" spans="2:8" x14ac:dyDescent="0.3">
      <c r="B25" s="114">
        <v>1</v>
      </c>
      <c r="C25" s="114">
        <v>2</v>
      </c>
      <c r="D25" s="114">
        <v>3</v>
      </c>
      <c r="E25" s="114">
        <v>4</v>
      </c>
      <c r="F25" s="114">
        <v>5</v>
      </c>
      <c r="G25" s="114">
        <v>6</v>
      </c>
    </row>
    <row r="26" spans="2:8" x14ac:dyDescent="0.3">
      <c r="B26" s="120" t="s">
        <v>12</v>
      </c>
      <c r="C26" s="4" t="s">
        <v>13</v>
      </c>
      <c r="D26" s="121">
        <v>3280389.0885741208</v>
      </c>
      <c r="E26" s="121">
        <v>2956</v>
      </c>
      <c r="F26" s="121">
        <v>35822.910000000003</v>
      </c>
      <c r="G26" s="121">
        <v>1109.739204524398</v>
      </c>
    </row>
    <row r="27" spans="2:8" x14ac:dyDescent="0.3">
      <c r="B27" s="120" t="s">
        <v>14</v>
      </c>
      <c r="C27" s="4" t="s">
        <v>135</v>
      </c>
      <c r="D27" s="121">
        <v>4207652.9211130217</v>
      </c>
      <c r="E27" s="121">
        <v>2956</v>
      </c>
      <c r="F27" s="121">
        <v>35822.910000000003</v>
      </c>
      <c r="G27" s="121">
        <v>1423.4279164793713</v>
      </c>
    </row>
    <row r="28" spans="2:8" ht="66" x14ac:dyDescent="0.3">
      <c r="B28" s="114" t="s">
        <v>81</v>
      </c>
      <c r="C28" s="122" t="s">
        <v>136</v>
      </c>
      <c r="D28" s="13">
        <v>322833.45145752141</v>
      </c>
      <c r="E28" s="13">
        <v>2835</v>
      </c>
      <c r="F28" s="13">
        <v>19816.310000000001</v>
      </c>
      <c r="G28" s="13">
        <v>113.87423331834971</v>
      </c>
    </row>
    <row r="29" spans="2:8" ht="66" x14ac:dyDescent="0.3">
      <c r="B29" s="114" t="s">
        <v>82</v>
      </c>
      <c r="C29" s="124" t="s">
        <v>137</v>
      </c>
      <c r="D29" s="13">
        <v>158455.99566248362</v>
      </c>
      <c r="E29" s="13">
        <v>121</v>
      </c>
      <c r="F29" s="13">
        <v>16006.600000000002</v>
      </c>
      <c r="G29" s="13">
        <v>1309.5536831610216</v>
      </c>
    </row>
    <row r="32" spans="2:8" x14ac:dyDescent="0.3">
      <c r="B32" s="133" t="s">
        <v>169</v>
      </c>
      <c r="C32" s="133"/>
      <c r="D32" s="133"/>
      <c r="E32" s="133"/>
      <c r="F32" s="133"/>
      <c r="G32" s="133"/>
    </row>
    <row r="35" spans="2:8" x14ac:dyDescent="0.3">
      <c r="B35" s="131" t="s">
        <v>79</v>
      </c>
      <c r="C35" s="131" t="s">
        <v>7</v>
      </c>
      <c r="D35" s="131" t="s">
        <v>134</v>
      </c>
      <c r="E35" s="131"/>
      <c r="F35" s="131"/>
      <c r="G35" s="132" t="s">
        <v>8</v>
      </c>
    </row>
    <row r="36" spans="2:8" ht="49.5" x14ac:dyDescent="0.3">
      <c r="B36" s="131"/>
      <c r="C36" s="131"/>
      <c r="D36" s="115" t="s">
        <v>9</v>
      </c>
      <c r="E36" s="115" t="s">
        <v>10</v>
      </c>
      <c r="F36" s="115" t="s">
        <v>11</v>
      </c>
      <c r="G36" s="132"/>
    </row>
    <row r="37" spans="2:8" x14ac:dyDescent="0.3">
      <c r="B37" s="114">
        <v>1</v>
      </c>
      <c r="C37" s="114">
        <v>2</v>
      </c>
      <c r="D37" s="114">
        <v>3</v>
      </c>
      <c r="E37" s="114">
        <v>4</v>
      </c>
      <c r="F37" s="114">
        <v>5</v>
      </c>
      <c r="G37" s="114">
        <v>6</v>
      </c>
    </row>
    <row r="38" spans="2:8" x14ac:dyDescent="0.3">
      <c r="B38" s="120" t="s">
        <v>12</v>
      </c>
      <c r="C38" s="4" t="s">
        <v>13</v>
      </c>
      <c r="D38" s="121">
        <v>1886386.364327183</v>
      </c>
      <c r="E38" s="121">
        <v>5070</v>
      </c>
      <c r="F38" s="121">
        <v>78381.989999999991</v>
      </c>
      <c r="G38" s="121">
        <v>372.06831643534179</v>
      </c>
    </row>
    <row r="39" spans="2:8" x14ac:dyDescent="0.3">
      <c r="B39" s="120" t="s">
        <v>14</v>
      </c>
      <c r="C39" s="4" t="s">
        <v>135</v>
      </c>
      <c r="D39" s="121">
        <v>2419609.0408467725</v>
      </c>
      <c r="E39" s="121">
        <v>5070</v>
      </c>
      <c r="F39" s="121">
        <v>78381.989999999991</v>
      </c>
      <c r="G39" s="121">
        <v>477.24044198161192</v>
      </c>
    </row>
    <row r="40" spans="2:8" ht="66" x14ac:dyDescent="0.3">
      <c r="B40" s="114" t="s">
        <v>81</v>
      </c>
      <c r="C40" s="122" t="s">
        <v>136</v>
      </c>
      <c r="D40" s="13">
        <v>188949.0357893598</v>
      </c>
      <c r="E40" s="13">
        <v>4949</v>
      </c>
      <c r="F40" s="13">
        <v>43612.700000000004</v>
      </c>
      <c r="G40" s="13">
        <v>38.179235358528956</v>
      </c>
      <c r="H40" s="22"/>
    </row>
    <row r="41" spans="2:8" ht="66" x14ac:dyDescent="0.3">
      <c r="B41" s="114" t="s">
        <v>82</v>
      </c>
      <c r="C41" s="124" t="s">
        <v>137</v>
      </c>
      <c r="D41" s="13">
        <v>53126.406001393036</v>
      </c>
      <c r="E41" s="13">
        <v>121</v>
      </c>
      <c r="F41" s="13">
        <v>34769.289999999986</v>
      </c>
      <c r="G41" s="13">
        <v>439.06120662308297</v>
      </c>
    </row>
  </sheetData>
  <mergeCells count="15">
    <mergeCell ref="B20:G20"/>
    <mergeCell ref="B8:G8"/>
    <mergeCell ref="B11:B12"/>
    <mergeCell ref="C11:C12"/>
    <mergeCell ref="D11:F11"/>
    <mergeCell ref="G11:G12"/>
    <mergeCell ref="B35:B36"/>
    <mergeCell ref="C35:C36"/>
    <mergeCell ref="D35:F35"/>
    <mergeCell ref="G35:G36"/>
    <mergeCell ref="B23:B24"/>
    <mergeCell ref="C23:C24"/>
    <mergeCell ref="D23:F23"/>
    <mergeCell ref="G23:G24"/>
    <mergeCell ref="B32:G32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E13"/>
  <sheetViews>
    <sheetView view="pageBreakPreview" zoomScaleNormal="100" zoomScaleSheetLayoutView="100" workbookViewId="0">
      <selection activeCell="F14" sqref="F14"/>
    </sheetView>
  </sheetViews>
  <sheetFormatPr defaultColWidth="9.140625" defaultRowHeight="16.5" x14ac:dyDescent="0.3"/>
  <cols>
    <col min="1" max="1" width="3.5703125" style="1" customWidth="1"/>
    <col min="2" max="2" width="5.5703125" style="1" customWidth="1"/>
    <col min="3" max="3" width="38.42578125" style="1" bestFit="1" customWidth="1"/>
    <col min="4" max="4" width="94.140625" style="1" customWidth="1"/>
    <col min="5" max="5" width="37.5703125" style="1" customWidth="1"/>
    <col min="6" max="6" width="11" style="1" customWidth="1"/>
    <col min="7" max="16384" width="9.140625" style="1"/>
  </cols>
  <sheetData>
    <row r="2" spans="2:5" ht="81.75" customHeight="1" x14ac:dyDescent="0.3">
      <c r="B2" s="134" t="s">
        <v>69</v>
      </c>
      <c r="C2" s="134"/>
      <c r="D2" s="134"/>
      <c r="E2" s="134"/>
    </row>
    <row r="3" spans="2:5" ht="18.75" x14ac:dyDescent="0.3">
      <c r="B3" s="14"/>
      <c r="C3" s="14"/>
      <c r="D3" s="14"/>
      <c r="E3" s="14"/>
    </row>
    <row r="4" spans="2:5" x14ac:dyDescent="0.3">
      <c r="B4" s="15" t="s">
        <v>70</v>
      </c>
      <c r="C4" s="15" t="s">
        <v>71</v>
      </c>
      <c r="D4" s="15" t="s">
        <v>72</v>
      </c>
      <c r="E4" s="15" t="s">
        <v>73</v>
      </c>
    </row>
    <row r="5" spans="2:5" ht="33" x14ac:dyDescent="0.3">
      <c r="B5" s="18">
        <v>1</v>
      </c>
      <c r="C5" s="49" t="s">
        <v>93</v>
      </c>
      <c r="D5" s="46" t="s">
        <v>142</v>
      </c>
      <c r="E5" s="48" t="s">
        <v>146</v>
      </c>
    </row>
    <row r="6" spans="2:5" ht="33" hidden="1" x14ac:dyDescent="0.3">
      <c r="B6" s="47">
        <v>1</v>
      </c>
      <c r="C6" s="49" t="s">
        <v>93</v>
      </c>
      <c r="D6" s="46" t="s">
        <v>142</v>
      </c>
      <c r="E6" s="48" t="s">
        <v>146</v>
      </c>
    </row>
    <row r="7" spans="2:5" ht="33" hidden="1" x14ac:dyDescent="0.3">
      <c r="B7" s="47">
        <v>1</v>
      </c>
      <c r="C7" s="49" t="s">
        <v>93</v>
      </c>
      <c r="D7" s="46" t="s">
        <v>142</v>
      </c>
      <c r="E7" s="48" t="s">
        <v>146</v>
      </c>
    </row>
    <row r="8" spans="2:5" ht="33" hidden="1" x14ac:dyDescent="0.3">
      <c r="B8" s="47">
        <v>1</v>
      </c>
      <c r="C8" s="49" t="s">
        <v>93</v>
      </c>
      <c r="D8" s="46" t="s">
        <v>142</v>
      </c>
      <c r="E8" s="48" t="s">
        <v>146</v>
      </c>
    </row>
    <row r="9" spans="2:5" s="16" customFormat="1" ht="38.25" customHeight="1" x14ac:dyDescent="0.3">
      <c r="B9" s="47">
        <v>2</v>
      </c>
      <c r="C9" s="49" t="s">
        <v>93</v>
      </c>
      <c r="D9" s="46" t="s">
        <v>142</v>
      </c>
      <c r="E9" s="48" t="s">
        <v>147</v>
      </c>
    </row>
    <row r="10" spans="2:5" s="16" customFormat="1" ht="57" customHeight="1" x14ac:dyDescent="0.3">
      <c r="B10" s="47">
        <v>3</v>
      </c>
      <c r="C10" s="49" t="s">
        <v>93</v>
      </c>
      <c r="D10" s="45" t="s">
        <v>143</v>
      </c>
      <c r="E10" s="48" t="s">
        <v>148</v>
      </c>
    </row>
    <row r="11" spans="2:5" s="16" customFormat="1" ht="60.75" customHeight="1" x14ac:dyDescent="0.3">
      <c r="B11" s="47">
        <v>4</v>
      </c>
      <c r="C11" s="49" t="s">
        <v>93</v>
      </c>
      <c r="D11" s="45" t="s">
        <v>144</v>
      </c>
      <c r="E11" s="48" t="s">
        <v>149</v>
      </c>
    </row>
    <row r="12" spans="2:5" s="16" customFormat="1" ht="33" x14ac:dyDescent="0.3">
      <c r="B12" s="47">
        <v>5</v>
      </c>
      <c r="C12" s="49" t="s">
        <v>93</v>
      </c>
      <c r="D12" s="46" t="s">
        <v>142</v>
      </c>
      <c r="E12" s="48" t="s">
        <v>150</v>
      </c>
    </row>
    <row r="13" spans="2:5" s="16" customFormat="1" ht="54" customHeight="1" x14ac:dyDescent="0.3">
      <c r="B13" s="47">
        <v>6</v>
      </c>
      <c r="C13" s="49" t="s">
        <v>93</v>
      </c>
      <c r="D13" s="45" t="s">
        <v>145</v>
      </c>
      <c r="E13" s="48" t="s">
        <v>151</v>
      </c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E12"/>
  <sheetViews>
    <sheetView view="pageBreakPreview" zoomScaleNormal="100" zoomScaleSheetLayoutView="100" workbookViewId="0">
      <selection activeCell="E11" sqref="E11"/>
    </sheetView>
  </sheetViews>
  <sheetFormatPr defaultColWidth="9.140625" defaultRowHeight="16.5" x14ac:dyDescent="0.3"/>
  <cols>
    <col min="1" max="1" width="3.28515625" style="1" customWidth="1"/>
    <col min="2" max="2" width="3.140625" style="2" customWidth="1"/>
    <col min="3" max="3" width="47.42578125" style="1" customWidth="1"/>
    <col min="4" max="4" width="20.140625" style="1" customWidth="1"/>
    <col min="5" max="5" width="18.5703125" style="1" customWidth="1"/>
    <col min="6" max="6" width="3.7109375" style="1" customWidth="1"/>
    <col min="7" max="16384" width="9.140625" style="1"/>
  </cols>
  <sheetData>
    <row r="1" spans="2:5" x14ac:dyDescent="0.3">
      <c r="D1" s="135" t="s">
        <v>26</v>
      </c>
      <c r="E1" s="135"/>
    </row>
    <row r="2" spans="2:5" ht="48.75" customHeight="1" x14ac:dyDescent="0.3">
      <c r="D2" s="136" t="s">
        <v>25</v>
      </c>
      <c r="E2" s="136"/>
    </row>
    <row r="3" spans="2:5" x14ac:dyDescent="0.3">
      <c r="D3" s="7"/>
      <c r="E3" s="7"/>
    </row>
    <row r="4" spans="2:5" x14ac:dyDescent="0.3">
      <c r="C4" s="135" t="s">
        <v>24</v>
      </c>
      <c r="D4" s="135"/>
      <c r="E4" s="135"/>
    </row>
    <row r="5" spans="2:5" x14ac:dyDescent="0.3">
      <c r="C5" s="135" t="s">
        <v>23</v>
      </c>
      <c r="D5" s="135"/>
      <c r="E5" s="135"/>
    </row>
    <row r="6" spans="2:5" x14ac:dyDescent="0.3">
      <c r="C6" s="135" t="s">
        <v>22</v>
      </c>
      <c r="D6" s="135"/>
      <c r="E6" s="135"/>
    </row>
    <row r="7" spans="2:5" x14ac:dyDescent="0.3">
      <c r="C7" s="135" t="s">
        <v>21</v>
      </c>
      <c r="D7" s="135"/>
      <c r="E7" s="135"/>
    </row>
    <row r="9" spans="2:5" ht="82.5" x14ac:dyDescent="0.3">
      <c r="B9" s="5"/>
      <c r="C9" s="3"/>
      <c r="D9" s="6" t="s">
        <v>20</v>
      </c>
      <c r="E9" s="6" t="s">
        <v>19</v>
      </c>
    </row>
    <row r="10" spans="2:5" ht="33" x14ac:dyDescent="0.3">
      <c r="B10" s="5" t="s">
        <v>12</v>
      </c>
      <c r="C10" s="4" t="s">
        <v>18</v>
      </c>
      <c r="D10" s="50">
        <v>0</v>
      </c>
      <c r="E10" s="50">
        <v>0</v>
      </c>
    </row>
    <row r="11" spans="2:5" ht="49.5" x14ac:dyDescent="0.3">
      <c r="B11" s="5" t="s">
        <v>14</v>
      </c>
      <c r="C11" s="4" t="s">
        <v>17</v>
      </c>
      <c r="D11" s="50">
        <v>4532.4456500000006</v>
      </c>
      <c r="E11" s="118">
        <v>2880</v>
      </c>
    </row>
    <row r="12" spans="2:5" ht="33" x14ac:dyDescent="0.3">
      <c r="B12" s="5" t="s">
        <v>16</v>
      </c>
      <c r="C12" s="4" t="s">
        <v>15</v>
      </c>
      <c r="D12" s="50">
        <v>0</v>
      </c>
      <c r="E12" s="50">
        <v>0</v>
      </c>
    </row>
  </sheetData>
  <mergeCells count="6">
    <mergeCell ref="C7:E7"/>
    <mergeCell ref="D1:E1"/>
    <mergeCell ref="D2:E2"/>
    <mergeCell ref="C4:E4"/>
    <mergeCell ref="C5:E5"/>
    <mergeCell ref="C6:E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R32"/>
  <sheetViews>
    <sheetView view="pageBreakPreview" zoomScale="80" zoomScaleNormal="100" zoomScaleSheetLayoutView="80" workbookViewId="0">
      <selection activeCell="L17" sqref="L17"/>
    </sheetView>
  </sheetViews>
  <sheetFormatPr defaultColWidth="9.140625" defaultRowHeight="16.5" x14ac:dyDescent="0.3"/>
  <cols>
    <col min="1" max="1" width="5.7109375" style="1" customWidth="1"/>
    <col min="2" max="2" width="3.5703125" style="2" customWidth="1"/>
    <col min="3" max="3" width="47.42578125" style="1" customWidth="1"/>
    <col min="4" max="4" width="20.140625" style="1" customWidth="1"/>
    <col min="5" max="5" width="18.5703125" style="1" customWidth="1"/>
    <col min="6" max="6" width="20.85546875" style="1" customWidth="1"/>
    <col min="7" max="16384" width="9.140625" style="1"/>
  </cols>
  <sheetData>
    <row r="1" spans="2:6" x14ac:dyDescent="0.3">
      <c r="E1" s="135" t="s">
        <v>27</v>
      </c>
      <c r="F1" s="135"/>
    </row>
    <row r="2" spans="2:6" ht="53.25" customHeight="1" x14ac:dyDescent="0.3">
      <c r="E2" s="136" t="s">
        <v>25</v>
      </c>
      <c r="F2" s="136"/>
    </row>
    <row r="3" spans="2:6" x14ac:dyDescent="0.3">
      <c r="E3" s="7"/>
      <c r="F3" s="7"/>
    </row>
    <row r="4" spans="2:6" x14ac:dyDescent="0.3">
      <c r="C4" s="135" t="s">
        <v>24</v>
      </c>
      <c r="D4" s="135"/>
      <c r="E4" s="135"/>
      <c r="F4" s="135"/>
    </row>
    <row r="5" spans="2:6" x14ac:dyDescent="0.3">
      <c r="C5" s="135" t="s">
        <v>28</v>
      </c>
      <c r="D5" s="135"/>
      <c r="E5" s="135"/>
      <c r="F5" s="135"/>
    </row>
    <row r="6" spans="2:6" x14ac:dyDescent="0.3">
      <c r="C6" s="135" t="s">
        <v>29</v>
      </c>
      <c r="D6" s="135"/>
      <c r="E6" s="135"/>
      <c r="F6" s="135"/>
    </row>
    <row r="7" spans="2:6" x14ac:dyDescent="0.3">
      <c r="C7" s="135" t="s">
        <v>30</v>
      </c>
      <c r="D7" s="135"/>
      <c r="E7" s="135"/>
      <c r="F7" s="135"/>
    </row>
    <row r="9" spans="2:6" ht="167.25" customHeight="1" x14ac:dyDescent="0.3">
      <c r="B9" s="5"/>
      <c r="C9" s="3"/>
      <c r="D9" s="6" t="s">
        <v>31</v>
      </c>
      <c r="E9" s="6" t="s">
        <v>32</v>
      </c>
      <c r="F9" s="6" t="s">
        <v>33</v>
      </c>
    </row>
    <row r="10" spans="2:6" x14ac:dyDescent="0.3">
      <c r="B10" s="5" t="s">
        <v>12</v>
      </c>
      <c r="C10" s="4" t="s">
        <v>34</v>
      </c>
      <c r="D10" s="13"/>
      <c r="E10" s="13"/>
      <c r="F10" s="13"/>
    </row>
    <row r="11" spans="2:6" x14ac:dyDescent="0.3">
      <c r="B11" s="5"/>
      <c r="C11" s="4" t="s">
        <v>35</v>
      </c>
      <c r="D11" s="50">
        <v>0</v>
      </c>
      <c r="E11" s="50">
        <v>0</v>
      </c>
      <c r="F11" s="50">
        <v>0</v>
      </c>
    </row>
    <row r="12" spans="2:6" x14ac:dyDescent="0.3">
      <c r="B12" s="5"/>
      <c r="C12" s="4" t="s">
        <v>36</v>
      </c>
      <c r="D12" s="50">
        <v>17107.363766666665</v>
      </c>
      <c r="E12" s="50">
        <f>4473.5/1000</f>
        <v>4.4734999999999996</v>
      </c>
      <c r="F12" s="50">
        <v>19670</v>
      </c>
    </row>
    <row r="13" spans="2:6" x14ac:dyDescent="0.3">
      <c r="B13" s="5"/>
      <c r="C13" s="3" t="s">
        <v>37</v>
      </c>
      <c r="D13" s="50">
        <v>0</v>
      </c>
      <c r="E13" s="50">
        <v>0</v>
      </c>
      <c r="F13" s="50">
        <v>0</v>
      </c>
    </row>
    <row r="14" spans="2:6" x14ac:dyDescent="0.3">
      <c r="B14" s="5" t="s">
        <v>14</v>
      </c>
      <c r="C14" s="3" t="s">
        <v>38</v>
      </c>
      <c r="D14" s="50"/>
      <c r="E14" s="50"/>
      <c r="F14" s="50"/>
    </row>
    <row r="15" spans="2:6" x14ac:dyDescent="0.3">
      <c r="B15" s="5"/>
      <c r="C15" s="4" t="s">
        <v>35</v>
      </c>
      <c r="D15" s="50">
        <v>7046.6344899999995</v>
      </c>
      <c r="E15" s="50">
        <f>4769/1000</f>
        <v>4.7690000000000001</v>
      </c>
      <c r="F15" s="50">
        <v>157</v>
      </c>
    </row>
    <row r="16" spans="2:6" x14ac:dyDescent="0.3">
      <c r="B16" s="5"/>
      <c r="C16" s="4" t="s">
        <v>36</v>
      </c>
      <c r="D16" s="50">
        <v>64109.22608</v>
      </c>
      <c r="E16" s="50">
        <f>34990/1000</f>
        <v>34.99</v>
      </c>
      <c r="F16" s="50">
        <v>2960</v>
      </c>
    </row>
    <row r="17" spans="2:18" x14ac:dyDescent="0.3">
      <c r="B17" s="5"/>
      <c r="C17" s="3" t="s">
        <v>37</v>
      </c>
      <c r="D17" s="50">
        <v>0</v>
      </c>
      <c r="E17" s="50">
        <v>0</v>
      </c>
      <c r="F17" s="50">
        <v>0</v>
      </c>
    </row>
    <row r="18" spans="2:18" hidden="1" x14ac:dyDescent="0.3"/>
    <row r="19" spans="2:18" s="16" customFormat="1" hidden="1" x14ac:dyDescent="0.3">
      <c r="D19" s="137" t="s">
        <v>94</v>
      </c>
      <c r="E19" s="137"/>
      <c r="F19" s="137"/>
      <c r="G19" s="137" t="s">
        <v>95</v>
      </c>
      <c r="H19" s="137"/>
      <c r="I19" s="137"/>
      <c r="J19" s="137" t="s">
        <v>96</v>
      </c>
      <c r="K19" s="137"/>
      <c r="L19" s="137"/>
    </row>
    <row r="20" spans="2:18" s="16" customFormat="1" hidden="1" x14ac:dyDescent="0.3">
      <c r="B20" s="20" t="s">
        <v>12</v>
      </c>
      <c r="C20" s="16" t="s">
        <v>38</v>
      </c>
      <c r="D20" s="19">
        <v>2017</v>
      </c>
      <c r="E20" s="19">
        <v>2018</v>
      </c>
      <c r="F20" s="19">
        <v>2019</v>
      </c>
      <c r="G20" s="19">
        <f>D20</f>
        <v>2017</v>
      </c>
      <c r="H20" s="19">
        <f t="shared" ref="H20:I20" si="0">E20</f>
        <v>2018</v>
      </c>
      <c r="I20" s="19">
        <f t="shared" si="0"/>
        <v>2019</v>
      </c>
      <c r="J20" s="16">
        <f>G20</f>
        <v>2017</v>
      </c>
      <c r="K20" s="16">
        <f t="shared" ref="K20:L20" si="1">H20</f>
        <v>2018</v>
      </c>
      <c r="L20" s="16">
        <f t="shared" si="1"/>
        <v>2019</v>
      </c>
    </row>
    <row r="21" spans="2:18" s="16" customFormat="1" hidden="1" x14ac:dyDescent="0.3">
      <c r="B21" s="20"/>
      <c r="C21" s="4" t="s">
        <v>35</v>
      </c>
      <c r="D21" s="21" t="e">
        <f>#REF!+#REF!</f>
        <v>#REF!</v>
      </c>
      <c r="E21" s="21" t="e">
        <f>#REF!+#REF!</f>
        <v>#REF!</v>
      </c>
      <c r="F21" s="21" t="e">
        <f>#REF!+#REF!</f>
        <v>#REF!</v>
      </c>
      <c r="G21" s="21" t="e">
        <f>#REF!+#REF!</f>
        <v>#REF!</v>
      </c>
      <c r="H21" s="21" t="e">
        <f>#REF!+#REF!</f>
        <v>#REF!</v>
      </c>
      <c r="I21" s="21" t="e">
        <f>#REF!+#REF!</f>
        <v>#REF!</v>
      </c>
      <c r="J21" s="21" t="e">
        <f>#REF!+#REF!</f>
        <v>#REF!</v>
      </c>
      <c r="K21" s="21" t="e">
        <f>#REF!+#REF!</f>
        <v>#REF!</v>
      </c>
      <c r="L21" s="21" t="e">
        <f>#REF!+#REF!</f>
        <v>#REF!</v>
      </c>
      <c r="N21" s="16" t="e">
        <f>(D21+E21+F21)/3</f>
        <v>#REF!</v>
      </c>
      <c r="P21" s="22" t="e">
        <f>(G21+H21+I21)/3</f>
        <v>#REF!</v>
      </c>
      <c r="R21" s="22" t="e">
        <f>(J21+K21+L21)/3</f>
        <v>#REF!</v>
      </c>
    </row>
    <row r="22" spans="2:18" s="16" customFormat="1" hidden="1" x14ac:dyDescent="0.3">
      <c r="B22" s="20"/>
      <c r="C22" s="4" t="s">
        <v>36</v>
      </c>
      <c r="D22" s="21" t="e">
        <f>#REF!+#REF!</f>
        <v>#REF!</v>
      </c>
      <c r="E22" s="21" t="e">
        <f>#REF!+#REF!</f>
        <v>#REF!</v>
      </c>
      <c r="F22" s="21" t="e">
        <f>#REF!+#REF!</f>
        <v>#REF!</v>
      </c>
      <c r="G22" s="21" t="e">
        <f>#REF!+#REF!</f>
        <v>#REF!</v>
      </c>
      <c r="H22" s="21" t="e">
        <f>#REF!+#REF!</f>
        <v>#REF!</v>
      </c>
      <c r="I22" s="21" t="e">
        <f>#REF!+#REF!</f>
        <v>#REF!</v>
      </c>
      <c r="J22" s="21" t="e">
        <f>#REF!+#REF!</f>
        <v>#REF!</v>
      </c>
      <c r="K22" s="21" t="e">
        <f>#REF!+#REF!</f>
        <v>#REF!</v>
      </c>
      <c r="L22" s="21" t="e">
        <f>#REF!+#REF!</f>
        <v>#REF!</v>
      </c>
      <c r="N22" s="16" t="e">
        <f t="shared" ref="N22:N23" si="2">(D22+E22+F22)/3</f>
        <v>#REF!</v>
      </c>
      <c r="P22" s="22" t="e">
        <f t="shared" ref="P22:P23" si="3">(G22+H22+I22)/3</f>
        <v>#REF!</v>
      </c>
      <c r="R22" s="22" t="e">
        <f t="shared" ref="R22:R23" si="4">(J22+K22+L22)/3</f>
        <v>#REF!</v>
      </c>
    </row>
    <row r="23" spans="2:18" s="16" customFormat="1" hidden="1" x14ac:dyDescent="0.3">
      <c r="B23" s="20"/>
      <c r="C23" s="17" t="s">
        <v>37</v>
      </c>
      <c r="D23" s="21" t="e">
        <f>#REF!+#REF!</f>
        <v>#REF!</v>
      </c>
      <c r="E23" s="21" t="e">
        <f>#REF!+#REF!</f>
        <v>#REF!</v>
      </c>
      <c r="F23" s="21" t="e">
        <f>#REF!+#REF!</f>
        <v>#REF!</v>
      </c>
      <c r="G23" s="21" t="e">
        <f>#REF!+#REF!</f>
        <v>#REF!</v>
      </c>
      <c r="H23" s="21" t="e">
        <f>#REF!+#REF!</f>
        <v>#REF!</v>
      </c>
      <c r="I23" s="21" t="e">
        <f>#REF!+#REF!</f>
        <v>#REF!</v>
      </c>
      <c r="J23" s="21" t="e">
        <f>#REF!+#REF!</f>
        <v>#REF!</v>
      </c>
      <c r="K23" s="21" t="e">
        <f>#REF!+#REF!</f>
        <v>#REF!</v>
      </c>
      <c r="L23" s="21" t="e">
        <f>#REF!+#REF!</f>
        <v>#REF!</v>
      </c>
      <c r="N23" s="16" t="e">
        <f t="shared" si="2"/>
        <v>#REF!</v>
      </c>
      <c r="P23" s="22" t="e">
        <f t="shared" si="3"/>
        <v>#REF!</v>
      </c>
      <c r="R23" s="22" t="e">
        <f t="shared" si="4"/>
        <v>#REF!</v>
      </c>
    </row>
    <row r="24" spans="2:18" s="16" customFormat="1" hidden="1" x14ac:dyDescent="0.3">
      <c r="B24" s="20" t="s">
        <v>14</v>
      </c>
      <c r="C24" s="17" t="s">
        <v>34</v>
      </c>
      <c r="D24" s="21"/>
      <c r="E24" s="21"/>
      <c r="F24" s="21"/>
      <c r="G24" s="21"/>
      <c r="H24" s="21"/>
      <c r="I24" s="21"/>
      <c r="J24" s="21"/>
      <c r="K24" s="21"/>
      <c r="L24" s="21"/>
    </row>
    <row r="25" spans="2:18" s="16" customFormat="1" hidden="1" x14ac:dyDescent="0.3">
      <c r="B25" s="20"/>
      <c r="C25" s="4" t="s">
        <v>35</v>
      </c>
      <c r="D25" s="21" t="e">
        <f>#REF!+#REF!</f>
        <v>#REF!</v>
      </c>
      <c r="E25" s="21" t="e">
        <f>#REF!+#REF!</f>
        <v>#REF!</v>
      </c>
      <c r="F25" s="21" t="e">
        <f>#REF!+#REF!</f>
        <v>#REF!</v>
      </c>
      <c r="G25" s="21" t="e">
        <f>#REF!+#REF!</f>
        <v>#REF!</v>
      </c>
      <c r="H25" s="21" t="e">
        <f>#REF!+#REF!</f>
        <v>#REF!</v>
      </c>
      <c r="I25" s="21" t="e">
        <f>#REF!+#REF!</f>
        <v>#REF!</v>
      </c>
      <c r="J25" s="21" t="e">
        <f>#REF!+#REF!</f>
        <v>#REF!</v>
      </c>
      <c r="K25" s="21" t="e">
        <f>#REF!+#REF!</f>
        <v>#REF!</v>
      </c>
      <c r="L25" s="21" t="e">
        <f>#REF!+#REF!</f>
        <v>#REF!</v>
      </c>
      <c r="N25" s="16" t="e">
        <f>(D25+E25+F25)/3</f>
        <v>#REF!</v>
      </c>
      <c r="P25" s="16" t="e">
        <f>(G25+H25+I25)/3</f>
        <v>#REF!</v>
      </c>
      <c r="R25" s="16" t="e">
        <f>(J25+K25+L25)/3</f>
        <v>#REF!</v>
      </c>
    </row>
    <row r="26" spans="2:18" s="16" customFormat="1" hidden="1" x14ac:dyDescent="0.3">
      <c r="B26" s="20"/>
      <c r="C26" s="4" t="s">
        <v>36</v>
      </c>
      <c r="D26" s="21" t="e">
        <f>#REF!+#REF!</f>
        <v>#REF!</v>
      </c>
      <c r="E26" s="21" t="e">
        <f>#REF!+#REF!</f>
        <v>#REF!</v>
      </c>
      <c r="F26" s="21" t="e">
        <f>#REF!+#REF!</f>
        <v>#REF!</v>
      </c>
      <c r="G26" s="21" t="e">
        <f>#REF!+#REF!</f>
        <v>#REF!</v>
      </c>
      <c r="H26" s="21" t="e">
        <f>#REF!+#REF!</f>
        <v>#REF!</v>
      </c>
      <c r="I26" s="21" t="e">
        <f>#REF!+#REF!</f>
        <v>#REF!</v>
      </c>
      <c r="J26" s="21" t="e">
        <f>#REF!+#REF!</f>
        <v>#REF!</v>
      </c>
      <c r="K26" s="21" t="e">
        <f>#REF!+#REF!</f>
        <v>#REF!</v>
      </c>
      <c r="L26" s="21" t="e">
        <f>#REF!+#REF!</f>
        <v>#REF!</v>
      </c>
      <c r="N26" s="16" t="e">
        <f t="shared" ref="N26:N27" si="5">(D26+E26+F26)/3</f>
        <v>#REF!</v>
      </c>
      <c r="P26" s="16" t="e">
        <f t="shared" ref="P26:P27" si="6">(G26+H26+I26)/3</f>
        <v>#REF!</v>
      </c>
      <c r="R26" s="16" t="e">
        <f t="shared" ref="R26:R27" si="7">(J26+K26+L26)/3</f>
        <v>#REF!</v>
      </c>
    </row>
    <row r="27" spans="2:18" s="16" customFormat="1" hidden="1" x14ac:dyDescent="0.3">
      <c r="B27" s="20"/>
      <c r="C27" s="17" t="s">
        <v>37</v>
      </c>
      <c r="D27" s="21" t="e">
        <f>#REF!+#REF!</f>
        <v>#REF!</v>
      </c>
      <c r="E27" s="21" t="e">
        <f>#REF!+#REF!</f>
        <v>#REF!</v>
      </c>
      <c r="F27" s="21" t="e">
        <f>#REF!+#REF!</f>
        <v>#REF!</v>
      </c>
      <c r="G27" s="21" t="e">
        <f>#REF!+#REF!</f>
        <v>#REF!</v>
      </c>
      <c r="H27" s="21" t="e">
        <f>#REF!+#REF!</f>
        <v>#REF!</v>
      </c>
      <c r="I27" s="21" t="e">
        <f>#REF!+#REF!</f>
        <v>#REF!</v>
      </c>
      <c r="J27" s="21" t="e">
        <f>#REF!+#REF!</f>
        <v>#REF!</v>
      </c>
      <c r="K27" s="21" t="e">
        <f>#REF!+#REF!</f>
        <v>#REF!</v>
      </c>
      <c r="L27" s="21" t="e">
        <f>#REF!+#REF!</f>
        <v>#REF!</v>
      </c>
      <c r="N27" s="16" t="e">
        <f t="shared" si="5"/>
        <v>#REF!</v>
      </c>
      <c r="P27" s="16" t="e">
        <f t="shared" si="6"/>
        <v>#REF!</v>
      </c>
      <c r="R27" s="16" t="e">
        <f t="shared" si="7"/>
        <v>#REF!</v>
      </c>
    </row>
    <row r="28" spans="2:18" hidden="1" x14ac:dyDescent="0.3"/>
    <row r="29" spans="2:18" hidden="1" x14ac:dyDescent="0.3"/>
    <row r="30" spans="2:18" hidden="1" x14ac:dyDescent="0.3">
      <c r="D30" s="22"/>
      <c r="E30" s="22"/>
      <c r="F30" s="22"/>
    </row>
    <row r="31" spans="2:18" x14ac:dyDescent="0.3">
      <c r="D31" s="22"/>
      <c r="E31" s="22"/>
      <c r="F31" s="22"/>
    </row>
    <row r="32" spans="2:18" x14ac:dyDescent="0.3">
      <c r="D32" s="22"/>
      <c r="E32" s="22"/>
      <c r="F32" s="22"/>
    </row>
  </sheetData>
  <mergeCells count="9">
    <mergeCell ref="D19:F19"/>
    <mergeCell ref="G19:I19"/>
    <mergeCell ref="J19:L19"/>
    <mergeCell ref="C7:F7"/>
    <mergeCell ref="E1:F1"/>
    <mergeCell ref="E2:F2"/>
    <mergeCell ref="C4:F4"/>
    <mergeCell ref="C5:F5"/>
    <mergeCell ref="C6:F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25"/>
  <sheetViews>
    <sheetView view="pageBreakPreview" zoomScale="80" zoomScaleNormal="100" zoomScaleSheetLayoutView="80" workbookViewId="0">
      <selection activeCell="C6" sqref="C6:L6"/>
    </sheetView>
  </sheetViews>
  <sheetFormatPr defaultColWidth="9.140625" defaultRowHeight="16.5" x14ac:dyDescent="0.3"/>
  <cols>
    <col min="1" max="1" width="4.5703125" style="1" customWidth="1"/>
    <col min="2" max="2" width="5.7109375" style="8" customWidth="1"/>
    <col min="3" max="3" width="35.85546875" style="1" customWidth="1"/>
    <col min="4" max="8" width="9.140625" style="1"/>
    <col min="9" max="9" width="11.42578125" style="1" customWidth="1"/>
    <col min="10" max="10" width="9.140625" style="1"/>
    <col min="11" max="11" width="9.85546875" style="1" bestFit="1" customWidth="1"/>
    <col min="12" max="16384" width="9.140625" style="1"/>
  </cols>
  <sheetData>
    <row r="1" spans="2:12" x14ac:dyDescent="0.3">
      <c r="J1" s="135" t="s">
        <v>39</v>
      </c>
      <c r="K1" s="135"/>
      <c r="L1" s="135"/>
    </row>
    <row r="2" spans="2:12" ht="68.25" customHeight="1" x14ac:dyDescent="0.3">
      <c r="J2" s="136" t="s">
        <v>25</v>
      </c>
      <c r="K2" s="136"/>
      <c r="L2" s="136"/>
    </row>
    <row r="3" spans="2:12" x14ac:dyDescent="0.3">
      <c r="J3" s="7"/>
      <c r="K3" s="7"/>
      <c r="L3" s="7"/>
    </row>
    <row r="4" spans="2:12" x14ac:dyDescent="0.3">
      <c r="C4" s="135" t="s">
        <v>24</v>
      </c>
      <c r="D4" s="135"/>
      <c r="E4" s="135"/>
      <c r="F4" s="135"/>
      <c r="G4" s="135"/>
      <c r="H4" s="135"/>
      <c r="I4" s="135"/>
      <c r="J4" s="135"/>
      <c r="K4" s="135"/>
      <c r="L4" s="135"/>
    </row>
    <row r="5" spans="2:12" x14ac:dyDescent="0.3">
      <c r="C5" s="135" t="s">
        <v>40</v>
      </c>
      <c r="D5" s="135"/>
      <c r="E5" s="135"/>
      <c r="F5" s="135"/>
      <c r="G5" s="135"/>
      <c r="H5" s="135"/>
      <c r="I5" s="135"/>
      <c r="J5" s="135"/>
      <c r="K5" s="135"/>
      <c r="L5" s="135"/>
    </row>
    <row r="6" spans="2:12" x14ac:dyDescent="0.3">
      <c r="C6" s="139" t="s">
        <v>140</v>
      </c>
      <c r="D6" s="139"/>
      <c r="E6" s="139"/>
      <c r="F6" s="139"/>
      <c r="G6" s="139"/>
      <c r="H6" s="139"/>
      <c r="I6" s="139"/>
      <c r="J6" s="139"/>
      <c r="K6" s="139"/>
      <c r="L6" s="139"/>
    </row>
    <row r="8" spans="2:12" s="11" customFormat="1" ht="32.25" customHeight="1" x14ac:dyDescent="0.25">
      <c r="B8" s="131" t="s">
        <v>41</v>
      </c>
      <c r="C8" s="131"/>
      <c r="D8" s="132" t="s">
        <v>42</v>
      </c>
      <c r="E8" s="132"/>
      <c r="F8" s="132"/>
      <c r="G8" s="132" t="s">
        <v>43</v>
      </c>
      <c r="H8" s="132"/>
      <c r="I8" s="132"/>
      <c r="J8" s="132" t="s">
        <v>44</v>
      </c>
      <c r="K8" s="132"/>
      <c r="L8" s="132"/>
    </row>
    <row r="9" spans="2:12" ht="33" x14ac:dyDescent="0.3">
      <c r="B9" s="131"/>
      <c r="C9" s="131"/>
      <c r="D9" s="9" t="s">
        <v>35</v>
      </c>
      <c r="E9" s="9" t="s">
        <v>36</v>
      </c>
      <c r="F9" s="10" t="s">
        <v>45</v>
      </c>
      <c r="G9" s="9" t="s">
        <v>35</v>
      </c>
      <c r="H9" s="9" t="s">
        <v>36</v>
      </c>
      <c r="I9" s="10" t="s">
        <v>45</v>
      </c>
      <c r="J9" s="9" t="s">
        <v>35</v>
      </c>
      <c r="K9" s="9" t="s">
        <v>36</v>
      </c>
      <c r="L9" s="10" t="s">
        <v>45</v>
      </c>
    </row>
    <row r="10" spans="2:12" x14ac:dyDescent="0.3">
      <c r="B10" s="140" t="s">
        <v>12</v>
      </c>
      <c r="C10" s="3" t="s">
        <v>46</v>
      </c>
      <c r="D10" s="13">
        <v>2504</v>
      </c>
      <c r="E10" s="13">
        <v>9</v>
      </c>
      <c r="F10" s="13"/>
      <c r="G10" s="13">
        <v>20276.7</v>
      </c>
      <c r="H10" s="13">
        <v>98.5</v>
      </c>
      <c r="I10" s="13"/>
      <c r="J10" s="13">
        <v>6079.71</v>
      </c>
      <c r="K10" s="13">
        <v>118.078</v>
      </c>
      <c r="L10" s="13"/>
    </row>
    <row r="11" spans="2:12" x14ac:dyDescent="0.3">
      <c r="B11" s="141"/>
      <c r="C11" s="3" t="s">
        <v>47</v>
      </c>
      <c r="D11" s="13">
        <v>2342</v>
      </c>
      <c r="E11" s="13"/>
      <c r="F11" s="13"/>
      <c r="G11" s="13">
        <v>18423.3</v>
      </c>
      <c r="H11" s="13"/>
      <c r="I11" s="13"/>
      <c r="J11" s="13">
        <v>3168.6849999999999</v>
      </c>
      <c r="K11" s="13"/>
      <c r="L11" s="13"/>
    </row>
    <row r="12" spans="2:12" x14ac:dyDescent="0.3">
      <c r="B12" s="140" t="s">
        <v>14</v>
      </c>
      <c r="C12" s="3" t="s">
        <v>48</v>
      </c>
      <c r="D12" s="13">
        <v>24</v>
      </c>
      <c r="E12" s="13">
        <v>54</v>
      </c>
      <c r="F12" s="13"/>
      <c r="G12" s="13">
        <v>1554.6</v>
      </c>
      <c r="H12" s="13">
        <v>5711.1</v>
      </c>
      <c r="I12" s="13"/>
      <c r="J12" s="13">
        <v>722.46500000000003</v>
      </c>
      <c r="K12" s="13">
        <v>1611.241</v>
      </c>
      <c r="L12" s="13"/>
    </row>
    <row r="13" spans="2:12" x14ac:dyDescent="0.3">
      <c r="B13" s="141"/>
      <c r="C13" s="3" t="s">
        <v>49</v>
      </c>
      <c r="D13" s="13"/>
      <c r="E13" s="13"/>
      <c r="F13" s="13"/>
      <c r="G13" s="13"/>
      <c r="H13" s="13"/>
      <c r="I13" s="13"/>
      <c r="J13" s="13"/>
      <c r="K13" s="13"/>
      <c r="L13" s="13"/>
    </row>
    <row r="14" spans="2:12" x14ac:dyDescent="0.3">
      <c r="B14" s="140" t="s">
        <v>16</v>
      </c>
      <c r="C14" s="3" t="s">
        <v>50</v>
      </c>
      <c r="D14" s="13">
        <v>1</v>
      </c>
      <c r="E14" s="13">
        <v>38</v>
      </c>
      <c r="F14" s="13"/>
      <c r="G14" s="13">
        <v>280</v>
      </c>
      <c r="H14" s="13">
        <v>12749</v>
      </c>
      <c r="I14" s="13"/>
      <c r="J14" s="13">
        <v>90.462999999999994</v>
      </c>
      <c r="K14" s="13">
        <v>1921.9469999999999</v>
      </c>
      <c r="L14" s="13"/>
    </row>
    <row r="15" spans="2:12" x14ac:dyDescent="0.3">
      <c r="B15" s="141"/>
      <c r="C15" s="3" t="s">
        <v>51</v>
      </c>
      <c r="D15" s="13"/>
      <c r="E15" s="13"/>
      <c r="F15" s="13"/>
      <c r="G15" s="13"/>
      <c r="H15" s="13"/>
      <c r="I15" s="13"/>
      <c r="J15" s="13"/>
      <c r="K15" s="13"/>
      <c r="L15" s="13"/>
    </row>
    <row r="16" spans="2:12" x14ac:dyDescent="0.3">
      <c r="B16" s="140" t="s">
        <v>52</v>
      </c>
      <c r="C16" s="3" t="s">
        <v>74</v>
      </c>
      <c r="D16" s="13">
        <v>2</v>
      </c>
      <c r="E16" s="13">
        <v>5</v>
      </c>
      <c r="F16" s="13"/>
      <c r="G16" s="13">
        <v>2767</v>
      </c>
      <c r="H16" s="13">
        <v>10691</v>
      </c>
      <c r="I16" s="13"/>
      <c r="J16" s="13">
        <v>96.643000000000001</v>
      </c>
      <c r="K16" s="13">
        <v>465.32</v>
      </c>
      <c r="L16" s="13"/>
    </row>
    <row r="17" spans="2:12" x14ac:dyDescent="0.3">
      <c r="B17" s="141"/>
      <c r="C17" s="3" t="s">
        <v>51</v>
      </c>
      <c r="D17" s="13"/>
      <c r="E17" s="13"/>
      <c r="F17" s="13"/>
      <c r="G17" s="13"/>
      <c r="H17" s="13"/>
      <c r="I17" s="13"/>
      <c r="J17" s="13"/>
      <c r="K17" s="13"/>
      <c r="L17" s="13"/>
    </row>
    <row r="19" spans="2:12" x14ac:dyDescent="0.3">
      <c r="B19" s="12" t="s">
        <v>53</v>
      </c>
    </row>
    <row r="21" spans="2:12" ht="82.5" customHeight="1" x14ac:dyDescent="0.3">
      <c r="B21" s="138" t="s">
        <v>54</v>
      </c>
      <c r="C21" s="138"/>
      <c r="D21" s="138"/>
      <c r="E21" s="138"/>
      <c r="F21" s="138"/>
      <c r="G21" s="138"/>
      <c r="H21" s="138"/>
      <c r="I21" s="138"/>
      <c r="J21" s="138"/>
      <c r="K21" s="138"/>
      <c r="L21" s="138"/>
    </row>
    <row r="25" spans="2:12" s="16" customFormat="1" x14ac:dyDescent="0.3">
      <c r="B25" s="23"/>
    </row>
  </sheetData>
  <mergeCells count="14">
    <mergeCell ref="B21:L21"/>
    <mergeCell ref="J1:L1"/>
    <mergeCell ref="J2:L2"/>
    <mergeCell ref="C4:L4"/>
    <mergeCell ref="C5:L5"/>
    <mergeCell ref="C6:L6"/>
    <mergeCell ref="B8:C9"/>
    <mergeCell ref="D8:F8"/>
    <mergeCell ref="G8:I8"/>
    <mergeCell ref="J8:L8"/>
    <mergeCell ref="B10:B11"/>
    <mergeCell ref="B12:B13"/>
    <mergeCell ref="B14:B15"/>
    <mergeCell ref="B16:B17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I28"/>
  <sheetViews>
    <sheetView view="pageBreakPreview" zoomScale="90" zoomScaleNormal="100" zoomScaleSheetLayoutView="90" workbookViewId="0">
      <selection activeCell="C6" sqref="C6:I6"/>
    </sheetView>
  </sheetViews>
  <sheetFormatPr defaultColWidth="9.140625" defaultRowHeight="16.5" x14ac:dyDescent="0.3"/>
  <cols>
    <col min="1" max="1" width="5" style="1" customWidth="1"/>
    <col min="2" max="2" width="5.7109375" style="8" customWidth="1"/>
    <col min="3" max="3" width="35.85546875" style="1" customWidth="1"/>
    <col min="4" max="8" width="9.140625" style="1"/>
    <col min="9" max="9" width="11.42578125" style="1" customWidth="1"/>
    <col min="10" max="16384" width="9.140625" style="1"/>
  </cols>
  <sheetData>
    <row r="1" spans="2:9" x14ac:dyDescent="0.3">
      <c r="G1" s="135" t="s">
        <v>57</v>
      </c>
      <c r="H1" s="135"/>
      <c r="I1" s="135"/>
    </row>
    <row r="2" spans="2:9" ht="68.25" customHeight="1" x14ac:dyDescent="0.3">
      <c r="G2" s="136" t="s">
        <v>25</v>
      </c>
      <c r="H2" s="136"/>
      <c r="I2" s="136"/>
    </row>
    <row r="4" spans="2:9" x14ac:dyDescent="0.3">
      <c r="C4" s="135" t="s">
        <v>24</v>
      </c>
      <c r="D4" s="135"/>
      <c r="E4" s="135"/>
      <c r="F4" s="135"/>
      <c r="G4" s="135"/>
      <c r="H4" s="135"/>
      <c r="I4" s="135"/>
    </row>
    <row r="5" spans="2:9" x14ac:dyDescent="0.3">
      <c r="C5" s="136" t="s">
        <v>56</v>
      </c>
      <c r="D5" s="135"/>
      <c r="E5" s="135"/>
      <c r="F5" s="135"/>
      <c r="G5" s="135"/>
      <c r="H5" s="135"/>
      <c r="I5" s="135"/>
    </row>
    <row r="6" spans="2:9" x14ac:dyDescent="0.3">
      <c r="C6" s="139" t="s">
        <v>141</v>
      </c>
      <c r="D6" s="139"/>
      <c r="E6" s="139"/>
      <c r="F6" s="139"/>
      <c r="G6" s="139"/>
      <c r="H6" s="139"/>
      <c r="I6" s="139"/>
    </row>
    <row r="8" spans="2:9" s="11" customFormat="1" ht="32.25" customHeight="1" x14ac:dyDescent="0.25">
      <c r="B8" s="131" t="s">
        <v>41</v>
      </c>
      <c r="C8" s="131"/>
      <c r="D8" s="132" t="s">
        <v>55</v>
      </c>
      <c r="E8" s="132"/>
      <c r="F8" s="132"/>
      <c r="G8" s="132" t="s">
        <v>43</v>
      </c>
      <c r="H8" s="132"/>
      <c r="I8" s="132"/>
    </row>
    <row r="9" spans="2:9" ht="33" x14ac:dyDescent="0.3">
      <c r="B9" s="131"/>
      <c r="C9" s="131"/>
      <c r="D9" s="9" t="s">
        <v>35</v>
      </c>
      <c r="E9" s="9" t="s">
        <v>36</v>
      </c>
      <c r="F9" s="10" t="s">
        <v>45</v>
      </c>
      <c r="G9" s="9" t="s">
        <v>35</v>
      </c>
      <c r="H9" s="9" t="s">
        <v>36</v>
      </c>
      <c r="I9" s="10" t="s">
        <v>45</v>
      </c>
    </row>
    <row r="10" spans="2:9" x14ac:dyDescent="0.3">
      <c r="B10" s="140" t="s">
        <v>12</v>
      </c>
      <c r="C10" s="3" t="s">
        <v>46</v>
      </c>
      <c r="D10" s="13">
        <v>2983</v>
      </c>
      <c r="E10" s="13">
        <v>18</v>
      </c>
      <c r="F10" s="13"/>
      <c r="G10" s="13">
        <v>24120.9</v>
      </c>
      <c r="H10" s="13">
        <v>172.69</v>
      </c>
      <c r="I10" s="13"/>
    </row>
    <row r="11" spans="2:9" x14ac:dyDescent="0.3">
      <c r="B11" s="141"/>
      <c r="C11" s="3" t="s">
        <v>47</v>
      </c>
      <c r="D11" s="13">
        <v>2852</v>
      </c>
      <c r="E11" s="13"/>
      <c r="F11" s="13"/>
      <c r="G11" s="13">
        <v>22719.3</v>
      </c>
      <c r="H11" s="13"/>
      <c r="I11" s="13"/>
    </row>
    <row r="12" spans="2:9" x14ac:dyDescent="0.3">
      <c r="B12" s="140" t="s">
        <v>14</v>
      </c>
      <c r="C12" s="3" t="s">
        <v>48</v>
      </c>
      <c r="D12" s="13">
        <v>34</v>
      </c>
      <c r="E12" s="13">
        <v>84</v>
      </c>
      <c r="F12" s="13"/>
      <c r="G12" s="13">
        <v>1936.6</v>
      </c>
      <c r="H12" s="13">
        <v>8281</v>
      </c>
      <c r="I12" s="13"/>
    </row>
    <row r="13" spans="2:9" x14ac:dyDescent="0.3">
      <c r="B13" s="141"/>
      <c r="C13" s="3" t="s">
        <v>49</v>
      </c>
      <c r="D13" s="13"/>
      <c r="E13" s="13"/>
      <c r="F13" s="13"/>
      <c r="G13" s="13"/>
      <c r="H13" s="13"/>
      <c r="I13" s="13"/>
    </row>
    <row r="14" spans="2:9" x14ac:dyDescent="0.3">
      <c r="B14" s="140" t="s">
        <v>16</v>
      </c>
      <c r="C14" s="3" t="s">
        <v>50</v>
      </c>
      <c r="D14" s="13">
        <v>1</v>
      </c>
      <c r="E14" s="13">
        <v>48</v>
      </c>
      <c r="F14" s="13"/>
      <c r="G14" s="13">
        <v>280</v>
      </c>
      <c r="H14" s="13">
        <v>16147</v>
      </c>
      <c r="I14" s="13"/>
    </row>
    <row r="15" spans="2:9" x14ac:dyDescent="0.3">
      <c r="B15" s="141"/>
      <c r="C15" s="3" t="s">
        <v>51</v>
      </c>
      <c r="D15" s="13"/>
      <c r="E15" s="13"/>
      <c r="F15" s="13"/>
      <c r="G15" s="13"/>
      <c r="H15" s="13"/>
      <c r="I15" s="13"/>
    </row>
    <row r="16" spans="2:9" x14ac:dyDescent="0.3">
      <c r="B16" s="140" t="s">
        <v>52</v>
      </c>
      <c r="C16" s="3" t="s">
        <v>74</v>
      </c>
      <c r="D16" s="13">
        <v>3</v>
      </c>
      <c r="E16" s="13">
        <v>20</v>
      </c>
      <c r="F16" s="13">
        <v>6</v>
      </c>
      <c r="G16" s="13">
        <v>4311</v>
      </c>
      <c r="H16" s="13">
        <v>57428.4</v>
      </c>
      <c r="I16" s="13">
        <v>100015</v>
      </c>
    </row>
    <row r="17" spans="2:9" x14ac:dyDescent="0.3">
      <c r="B17" s="141"/>
      <c r="C17" s="3" t="s">
        <v>51</v>
      </c>
      <c r="D17" s="13"/>
      <c r="E17" s="13"/>
      <c r="F17" s="13"/>
      <c r="G17" s="13"/>
      <c r="H17" s="13"/>
      <c r="I17" s="13"/>
    </row>
    <row r="19" spans="2:9" ht="33" customHeight="1" x14ac:dyDescent="0.3">
      <c r="B19" s="138" t="s">
        <v>53</v>
      </c>
      <c r="C19" s="138"/>
      <c r="D19" s="138"/>
      <c r="E19" s="138"/>
      <c r="F19" s="138"/>
      <c r="G19" s="138"/>
      <c r="H19" s="138"/>
      <c r="I19" s="138"/>
    </row>
    <row r="21" spans="2:9" ht="115.5" customHeight="1" x14ac:dyDescent="0.3">
      <c r="B21" s="138" t="s">
        <v>54</v>
      </c>
      <c r="C21" s="138"/>
      <c r="D21" s="138"/>
      <c r="E21" s="138"/>
      <c r="F21" s="138"/>
      <c r="G21" s="138"/>
      <c r="H21" s="138"/>
      <c r="I21" s="138"/>
    </row>
    <row r="24" spans="2:9" ht="18.75" x14ac:dyDescent="0.3">
      <c r="C24" s="14"/>
      <c r="D24" s="14"/>
      <c r="E24" s="14"/>
      <c r="F24" s="14"/>
    </row>
    <row r="25" spans="2:9" s="16" customFormat="1" ht="18.75" x14ac:dyDescent="0.3">
      <c r="B25" s="23"/>
      <c r="C25" s="14"/>
      <c r="D25" s="14"/>
      <c r="E25" s="14"/>
      <c r="F25" s="14"/>
    </row>
    <row r="26" spans="2:9" ht="18.75" x14ac:dyDescent="0.3">
      <c r="C26" s="14"/>
      <c r="D26" s="14"/>
      <c r="E26" s="14"/>
      <c r="F26" s="14"/>
    </row>
    <row r="27" spans="2:9" ht="18.75" x14ac:dyDescent="0.3">
      <c r="C27" s="14"/>
      <c r="D27" s="14"/>
      <c r="E27" s="14"/>
      <c r="F27" s="14"/>
    </row>
    <row r="28" spans="2:9" ht="18.75" x14ac:dyDescent="0.3">
      <c r="C28" s="14"/>
      <c r="D28" s="14"/>
      <c r="E28" s="14"/>
      <c r="F28" s="14"/>
    </row>
  </sheetData>
  <mergeCells count="14">
    <mergeCell ref="B21:I21"/>
    <mergeCell ref="G1:I1"/>
    <mergeCell ref="G2:I2"/>
    <mergeCell ref="C4:I4"/>
    <mergeCell ref="C5:I5"/>
    <mergeCell ref="C6:I6"/>
    <mergeCell ref="B8:C9"/>
    <mergeCell ref="D8:F8"/>
    <mergeCell ref="G8:I8"/>
    <mergeCell ref="B10:B11"/>
    <mergeCell ref="B12:B13"/>
    <mergeCell ref="B14:B15"/>
    <mergeCell ref="B16:B17"/>
    <mergeCell ref="B19:I19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Титул</vt:lpstr>
      <vt:lpstr>28 а)</vt:lpstr>
      <vt:lpstr>28а) РТУ ПР2</vt:lpstr>
      <vt:lpstr>28 б) reshenie_tarif_2021</vt:lpstr>
      <vt:lpstr>28 в) srednie_dannie_fact_mosh</vt:lpstr>
      <vt:lpstr>28 г) srednie_dannie_dline_VL</vt:lpstr>
      <vt:lpstr>28 д) info_TP_2020</vt:lpstr>
      <vt:lpstr>28 е) info_zayavki_TP_2020</vt:lpstr>
      <vt:lpstr>'28 а)'!Область_печати</vt:lpstr>
      <vt:lpstr>'28 б) reshenie_tarif_2021'!Область_печати</vt:lpstr>
      <vt:lpstr>'28 в) srednie_dannie_fact_mosh'!Область_печати</vt:lpstr>
      <vt:lpstr>'28 г) srednie_dannie_dline_VL'!Область_печати</vt:lpstr>
      <vt:lpstr>'28 д) info_TP_2020'!Область_печати</vt:lpstr>
      <vt:lpstr>'28 е) info_zayavki_TP_2020'!Область_печати</vt:lpstr>
      <vt:lpstr>'28а) РТУ ПР2'!Область_печати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2022-10-14T07:30:45Z</dcterms:modified>
</cp:coreProperties>
</file>